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raust-my.sharepoint.com/personal/shannon_luck_igatas_com_au/Documents/Desktop/"/>
    </mc:Choice>
  </mc:AlternateContent>
  <xr:revisionPtr revIDLastSave="0" documentId="8_{35348E34-EAB3-4485-A422-F829E48ACF9E}" xr6:coauthVersionLast="47" xr6:coauthVersionMax="47" xr10:uidLastSave="{00000000-0000-0000-0000-000000000000}"/>
  <bookViews>
    <workbookView xWindow="-120" yWindow="-120" windowWidth="25440" windowHeight="15270" xr2:uid="{74E09612-8856-4B58-B449-01D0E680483F}"/>
  </bookViews>
  <sheets>
    <sheet name="Tier 1" sheetId="1" r:id="rId1"/>
    <sheet name="Tier 2" sheetId="2" r:id="rId2"/>
  </sheets>
  <definedNames>
    <definedName name="BUYING_PERIOD_ENDS">'Tier 1'!#REF!</definedName>
    <definedName name="BUYING_PERIOD_STARTS">'Tier 1'!#REF!</definedName>
    <definedName name="CALENDER">'Tier 1'!$O$9:$Q$37</definedName>
    <definedName name="_xlnm.Print_Area" localSheetId="0">'Tier 1'!$A$1:$H$51</definedName>
    <definedName name="_xlnm.Print_Area" localSheetId="1">'Tier 2'!$A$1:$H$51</definedName>
    <definedName name="_xlnm.Print_Titles" localSheetId="0">'Tier 1'!$1:$7</definedName>
    <definedName name="_xlnm.Print_Titles" localSheetId="1">'Tier 2'!$1:$7</definedName>
    <definedName name="PROMO_COMMENCES">'Tier 1'!#REF!</definedName>
    <definedName name="PROMO_ENDS">'Tier 1'!#REF!</definedName>
    <definedName name="PROMO_NUMBER">'Tier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C12" i="2"/>
  <c r="C13" i="2"/>
  <c r="C14" i="2"/>
  <c r="D14" i="1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6" i="2"/>
  <c r="C15" i="2"/>
  <c r="C11" i="2"/>
  <c r="C10" i="2"/>
  <c r="C9" i="2"/>
  <c r="C8" i="2"/>
  <c r="D49" i="1"/>
  <c r="D48" i="1"/>
  <c r="D47" i="1"/>
  <c r="D46" i="1"/>
  <c r="D45" i="1"/>
  <c r="D44" i="1"/>
  <c r="D43" i="1"/>
  <c r="D42" i="1"/>
  <c r="D41" i="1"/>
  <c r="D40" i="1"/>
  <c r="D39" i="1"/>
  <c r="D37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1" i="1"/>
  <c r="D10" i="1"/>
  <c r="D9" i="1"/>
  <c r="D8" i="1"/>
  <c r="P10" i="2" l="1"/>
  <c r="P11" i="2" s="1"/>
  <c r="Q9" i="2"/>
  <c r="Q10" i="2" s="1"/>
  <c r="P12" i="2" l="1"/>
  <c r="P13" i="2" s="1"/>
  <c r="Q11" i="2"/>
  <c r="Q12" i="2" s="1"/>
  <c r="P10" i="1"/>
  <c r="P11" i="1" s="1"/>
  <c r="Q9" i="1"/>
  <c r="Q10" i="1" s="1"/>
  <c r="Q11" i="1" l="1"/>
  <c r="Q12" i="1" s="1"/>
  <c r="P12" i="1"/>
  <c r="P13" i="1" s="1"/>
  <c r="Q13" i="1" s="1"/>
  <c r="P15" i="2"/>
  <c r="P16" i="2" s="1"/>
  <c r="Q13" i="2"/>
  <c r="Q15" i="2" s="1"/>
  <c r="P17" i="2" l="1"/>
  <c r="P18" i="2" s="1"/>
  <c r="Q16" i="2"/>
  <c r="Q17" i="2" s="1"/>
  <c r="P15" i="1"/>
  <c r="P16" i="1" s="1"/>
  <c r="Q15" i="1"/>
  <c r="P19" i="2" l="1"/>
  <c r="P20" i="2" s="1"/>
  <c r="Q18" i="2"/>
  <c r="Q19" i="2" s="1"/>
  <c r="Q16" i="1"/>
  <c r="Q17" i="1" s="1"/>
  <c r="P17" i="1"/>
  <c r="P18" i="1" s="1"/>
  <c r="P21" i="2" l="1"/>
  <c r="P22" i="2" s="1"/>
  <c r="Q20" i="2"/>
  <c r="Q21" i="2" s="1"/>
  <c r="Q18" i="1"/>
  <c r="Q19" i="1" s="1"/>
  <c r="P19" i="1"/>
  <c r="P20" i="1" s="1"/>
  <c r="P23" i="2" l="1"/>
  <c r="P24" i="2" s="1"/>
  <c r="Q22" i="2"/>
  <c r="Q23" i="2" s="1"/>
  <c r="P21" i="1"/>
  <c r="P22" i="1" s="1"/>
  <c r="Q20" i="1"/>
  <c r="Q21" i="1" l="1"/>
  <c r="P25" i="2"/>
  <c r="P26" i="2" s="1"/>
  <c r="Q24" i="2"/>
  <c r="Q25" i="2" s="1"/>
  <c r="Q22" i="1"/>
  <c r="Q23" i="1" s="1"/>
  <c r="P23" i="1"/>
  <c r="P24" i="1" s="1"/>
  <c r="P27" i="2" l="1"/>
  <c r="Q26" i="2"/>
  <c r="P25" i="1"/>
  <c r="P26" i="1" s="1"/>
  <c r="D4" i="2" s="1"/>
  <c r="Q24" i="1"/>
  <c r="Q25" i="1" s="1"/>
  <c r="P27" i="1" l="1"/>
  <c r="Q27" i="1" s="1"/>
  <c r="Q28" i="1" s="1"/>
  <c r="Q29" i="1" s="1"/>
  <c r="Q30" i="1" s="1"/>
  <c r="Q31" i="1" s="1"/>
  <c r="Q32" i="1" s="1"/>
  <c r="Q33" i="1" s="1"/>
  <c r="Q34" i="1" s="1"/>
  <c r="Q26" i="1"/>
  <c r="D5" i="2" s="1"/>
  <c r="P28" i="2"/>
  <c r="P29" i="2" s="1"/>
  <c r="P30" i="2" s="1"/>
  <c r="P31" i="2" s="1"/>
  <c r="P32" i="2" s="1"/>
  <c r="P33" i="2" s="1"/>
  <c r="P34" i="2" s="1"/>
  <c r="Q27" i="2"/>
  <c r="Q28" i="2" s="1"/>
  <c r="Q29" i="2" s="1"/>
  <c r="Q30" i="2" s="1"/>
  <c r="Q31" i="2" s="1"/>
  <c r="Q32" i="2" s="1"/>
  <c r="Q33" i="2" s="1"/>
  <c r="Q34" i="2" s="1"/>
  <c r="D4" i="1" l="1"/>
  <c r="P28" i="1"/>
  <c r="P29" i="1" s="1"/>
  <c r="P30" i="1" l="1"/>
  <c r="P31" i="1" s="1"/>
  <c r="P32" i="1" s="1"/>
  <c r="P33" i="1" s="1"/>
  <c r="P34" i="1" s="1"/>
  <c r="D5" i="1" l="1"/>
</calcChain>
</file>

<file path=xl/sharedStrings.xml><?xml version="1.0" encoding="utf-8"?>
<sst xmlns="http://schemas.openxmlformats.org/spreadsheetml/2006/main" count="296" uniqueCount="67">
  <si>
    <t>PROMO NUMBER</t>
  </si>
  <si>
    <t>P1</t>
  </si>
  <si>
    <t>PROMO STARTS</t>
  </si>
  <si>
    <t>PROMO ENDS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</si>
  <si>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</si>
  <si>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</si>
  <si>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</si>
  <si>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</si>
  <si>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</si>
  <si>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</si>
  <si>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</si>
  <si>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</si>
  <si>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</si>
  <si>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</si>
  <si>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 TOP UP</t>
  </si>
  <si>
    <t xml:space="preserve">P2 </t>
  </si>
  <si>
    <t xml:space="preserve">P2 TOP UP </t>
  </si>
  <si>
    <t xml:space="preserve">P3 TOP UP </t>
  </si>
  <si>
    <t xml:space="preserve">P4 TOP UP </t>
  </si>
  <si>
    <t xml:space="preserve">RANGE NAME </t>
  </si>
  <si>
    <t>PACKET SIZE (20'S,25'S ETC)</t>
  </si>
  <si>
    <t xml:space="preserve">PROMO START DATE </t>
  </si>
  <si>
    <t xml:space="preserve">PROMO END DATE </t>
  </si>
  <si>
    <t xml:space="preserve">Supplier Name </t>
  </si>
  <si>
    <t>Pkt Deal Value (Excl GST)</t>
  </si>
  <si>
    <t>Ctn Deal Value (Excl GST)</t>
  </si>
  <si>
    <t>Max Ctn Sell (Inc GST)</t>
  </si>
  <si>
    <t>PROMO TIER</t>
  </si>
  <si>
    <t xml:space="preserve">Promo Tier </t>
  </si>
  <si>
    <t>P5 TOP UP</t>
  </si>
  <si>
    <t>Max Pckt Sell (Inc GST)</t>
  </si>
  <si>
    <t>P6 TOP UP</t>
  </si>
  <si>
    <t>P7 TOP UP</t>
  </si>
  <si>
    <t>P8 TOP UP</t>
  </si>
  <si>
    <t>P11 TOP UP</t>
  </si>
  <si>
    <t>P12 TOP UP</t>
  </si>
  <si>
    <t xml:space="preserve">              PROMOTIONAL SUPPLIER SUMMARY FORM </t>
  </si>
  <si>
    <t>COMMENTS</t>
  </si>
  <si>
    <t>P10 Price Update</t>
  </si>
  <si>
    <t>P13</t>
  </si>
  <si>
    <t>P13 TOP UP</t>
  </si>
  <si>
    <t>Imperial Brands</t>
  </si>
  <si>
    <t>Horizon</t>
  </si>
  <si>
    <t>20's</t>
  </si>
  <si>
    <t>30's</t>
  </si>
  <si>
    <t>50's</t>
  </si>
  <si>
    <t>JPS Superkings</t>
  </si>
  <si>
    <t>JPS + Crushball</t>
  </si>
  <si>
    <t>25's</t>
  </si>
  <si>
    <t>JPS</t>
  </si>
  <si>
    <t>23's</t>
  </si>
  <si>
    <t>JPS Evolve</t>
  </si>
  <si>
    <t>40's</t>
  </si>
  <si>
    <t>Parker &amp; Simpson Fresh Blast</t>
  </si>
  <si>
    <t>Parker &amp; Simpson</t>
  </si>
  <si>
    <t>Lambert &amp; Butler</t>
  </si>
  <si>
    <t>Peter Stuyvesant</t>
  </si>
  <si>
    <t>Champion</t>
  </si>
  <si>
    <t>15G</t>
  </si>
  <si>
    <t>20G</t>
  </si>
  <si>
    <t>25G</t>
  </si>
  <si>
    <t>40G</t>
  </si>
  <si>
    <t>50G</t>
  </si>
  <si>
    <t>Riverstone</t>
  </si>
  <si>
    <t>15g</t>
  </si>
  <si>
    <t>25g</t>
  </si>
  <si>
    <t>JPS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</si>
</sst>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7" tint="0.79998168889431442"/>
      <name val="Calibri"/>
      <family val="2"/>
      <scheme val="minor"/>
    </font>
    <font>
      <b/>
      <sz val="12"/>
      <color theme="7" tint="0.7999816888943144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7" tint="0.59999389629810485"/>
      </top>
      <bottom style="thin">
        <color theme="7" tint="0.59999389629810485"/>
      </bottom>
      <diagonal/>
    </border>
    <border>
      <left/>
      <right/>
      <top/>
      <bottom style="thin">
        <color theme="7" tint="0.59999389629810485"/>
      </bottom>
      <diagonal/>
    </border>
    <border>
      <left style="medium">
        <color indexed="64"/>
      </left>
      <right style="medium">
        <color indexed="64"/>
      </right>
      <top style="thin">
        <color theme="7" tint="0.59999389629810485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7" tint="0.59999389629810485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6" fillId="2" borderId="2" xfId="1" applyFont="1" applyFill="1" applyBorder="1" applyAlignment="1">
      <alignment horizontal="center" vertical="center"/>
    </xf>
    <xf numFmtId="15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6" fillId="2" borderId="1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5" fontId="7" fillId="2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" fillId="0" borderId="0" xfId="1"/>
    <xf numFmtId="0" fontId="0" fillId="2" borderId="14" xfId="0" applyFill="1" applyBorder="1"/>
    <xf numFmtId="0" fontId="4" fillId="3" borderId="5" xfId="1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0" fillId="2" borderId="19" xfId="0" applyFill="1" applyBorder="1"/>
    <xf numFmtId="0" fontId="2" fillId="2" borderId="0" xfId="0" applyFont="1" applyFill="1"/>
    <xf numFmtId="0" fontId="0" fillId="2" borderId="23" xfId="0" applyFill="1" applyBorder="1"/>
    <xf numFmtId="0" fontId="0" fillId="2" borderId="26" xfId="0" applyFill="1" applyBorder="1"/>
    <xf numFmtId="0" fontId="4" fillId="3" borderId="25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 wrapText="1"/>
    </xf>
    <xf numFmtId="164" fontId="11" fillId="0" borderId="25" xfId="1" applyNumberFormat="1" applyFont="1" applyBorder="1" applyAlignment="1">
      <alignment horizontal="center"/>
    </xf>
    <xf numFmtId="0" fontId="0" fillId="0" borderId="25" xfId="0" applyBorder="1"/>
    <xf numFmtId="0" fontId="0" fillId="0" borderId="25" xfId="0" quotePrefix="1" applyBorder="1"/>
    <xf numFmtId="164" fontId="0" fillId="0" borderId="25" xfId="0" applyNumberFormat="1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8" fontId="10" fillId="0" borderId="25" xfId="0" applyNumberFormat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2" fontId="0" fillId="0" borderId="27" xfId="0" applyNumberFormat="1" applyBorder="1"/>
    <xf numFmtId="0" fontId="0" fillId="0" borderId="28" xfId="0" applyBorder="1"/>
    <xf numFmtId="2" fontId="7" fillId="0" borderId="28" xfId="0" applyNumberFormat="1" applyFont="1" applyBorder="1"/>
    <xf numFmtId="2" fontId="0" fillId="0" borderId="28" xfId="0" applyNumberFormat="1" applyBorder="1"/>
    <xf numFmtId="164" fontId="12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left"/>
    </xf>
    <xf numFmtId="2" fontId="0" fillId="2" borderId="27" xfId="0" applyNumberFormat="1" applyFill="1" applyBorder="1"/>
    <xf numFmtId="0" fontId="0" fillId="2" borderId="28" xfId="0" applyFill="1" applyBorder="1"/>
    <xf numFmtId="2" fontId="0" fillId="2" borderId="28" xfId="0" applyNumberFormat="1" applyFill="1" applyBorder="1"/>
    <xf numFmtId="2" fontId="7" fillId="2" borderId="28" xfId="0" applyNumberFormat="1" applyFont="1" applyFill="1" applyBorder="1"/>
    <xf numFmtId="0" fontId="4" fillId="3" borderId="24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745D987-9CAC-4AD8-A1D1-AC124D364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96664</xdr:rowOff>
    </xdr:from>
    <xdr:to>
      <xdr:col>0</xdr:col>
      <xdr:colOff>1589986</xdr:colOff>
      <xdr:row>1</xdr:row>
      <xdr:rowOff>103267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807508-869D-4C72-AADC-CE2B6704E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6664"/>
          <a:ext cx="1507436" cy="508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75234</xdr:rowOff>
    </xdr:from>
    <xdr:to>
      <xdr:col>0</xdr:col>
      <xdr:colOff>1428749</xdr:colOff>
      <xdr:row>1</xdr:row>
      <xdr:rowOff>106929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0A54F0-4CB2-449F-8332-BF1CD811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75234"/>
          <a:ext cx="1343025" cy="53017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96664</xdr:rowOff>
    </xdr:from>
    <xdr:to>
      <xdr:col>0</xdr:col>
      <xdr:colOff>1593161</xdr:colOff>
      <xdr:row>1</xdr:row>
      <xdr:rowOff>106442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5FECD5-76B6-4B12-95D0-44463BF6C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6664"/>
          <a:ext cx="1507436" cy="508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40F6-004B-48D5-8D8D-984A74DBE5C0}">
  <sheetPr>
    <pageSetUpPr fitToPage="1"/>
  </sheetPr>
  <dimension ref="A1:R51"/>
  <sheetViews>
    <sheetView tabSelected="1" zoomScaleNormal="100" workbookViewId="0">
      <selection activeCell="E46" sqref="E46"/>
    </sheetView>
  </sheetViews>
  <sheetFormatPr defaultRowHeight="15" x14ac:dyDescent="0.25"/>
  <cols>
    <col min="1" max="1" width="25" customWidth="1"/>
    <col min="2" max="2" width="41.140625" customWidth="1"/>
    <col min="3" max="3" width="21.28515625" customWidth="1"/>
    <col min="4" max="4" width="18.7109375" customWidth="1"/>
    <col min="5" max="5" width="16.42578125" customWidth="1"/>
    <col min="6" max="6" width="13.140625" bestFit="1" customWidth="1"/>
    <col min="7" max="7" width="17.28515625" customWidth="1"/>
    <col min="8" max="8" width="18.42578125" customWidth="1"/>
    <col min="9" max="10" width="9.140625" customWidth="1"/>
    <col min="15" max="15" width="16" hidden="1" customWidth="1"/>
    <col min="16" max="16" width="14.85546875" hidden="1" customWidth="1"/>
    <col min="17" max="17" width="13.28515625" hidden="1" customWidth="1"/>
    <col min="18" max="18" width="10.85546875" hidden="1" customWidth="1"/>
  </cols>
  <sheetData>
    <row r="1" spans="1:18" ht="39" customHeight="1" thickTop="1" x14ac:dyDescent="0.25">
      <c r="A1" s="52" t="s">
        <v>36</v>
      </c>
      <c r="B1" s="53"/>
      <c r="C1" s="53"/>
      <c r="D1" s="53"/>
      <c r="E1" s="53"/>
      <c r="F1" s="53"/>
      <c r="G1" s="53"/>
      <c r="H1" s="54"/>
      <c r="I1" s="1"/>
      <c r="J1" s="1"/>
    </row>
    <row r="2" spans="1:18" ht="14.45" customHeight="1" x14ac:dyDescent="0.25">
      <c r="A2" s="55"/>
      <c r="B2" s="56"/>
      <c r="C2" s="56"/>
      <c r="D2" s="56"/>
      <c r="E2" s="56"/>
      <c r="F2" s="56"/>
      <c r="G2" s="56"/>
      <c r="H2" s="57"/>
      <c r="I2" s="1"/>
      <c r="J2" s="1"/>
    </row>
    <row r="3" spans="1:18" s="1" customFormat="1" ht="14.45" customHeight="1" thickBot="1" x14ac:dyDescent="0.3">
      <c r="A3" s="18"/>
      <c r="B3" s="19"/>
      <c r="C3" s="19"/>
      <c r="D3" s="19"/>
      <c r="E3" s="19"/>
      <c r="F3" s="19"/>
      <c r="G3" s="19"/>
      <c r="H3" s="20"/>
    </row>
    <row r="4" spans="1:18" ht="15.6" customHeight="1" thickTop="1" thickBot="1" x14ac:dyDescent="0.3">
      <c r="A4" s="45" t="s">
        <v>0</v>
      </c>
      <c r="B4" s="47" t="s">
        <v>13</v>
      </c>
      <c r="C4" s="16" t="s">
        <v>21</v>
      </c>
      <c r="D4" s="17">
        <f>VLOOKUP(B4,CALENDER,2,0)</f>
        <v>45602</v>
      </c>
      <c r="E4" s="1"/>
      <c r="F4" s="51" t="s">
        <v>27</v>
      </c>
      <c r="G4" s="49">
        <v>1</v>
      </c>
      <c r="H4" s="15"/>
      <c r="O4" s="11"/>
      <c r="P4" s="11"/>
      <c r="Q4" s="11"/>
      <c r="R4" s="11"/>
    </row>
    <row r="5" spans="1:18" ht="15.6" customHeight="1" thickBot="1" x14ac:dyDescent="0.3">
      <c r="A5" s="46"/>
      <c r="B5" s="48"/>
      <c r="C5" s="5" t="s">
        <v>22</v>
      </c>
      <c r="D5" s="6">
        <f>VLOOKUP(B4,CALENDER,3,0)</f>
        <v>45629</v>
      </c>
      <c r="E5" s="1"/>
      <c r="F5" s="51"/>
      <c r="G5" s="50"/>
      <c r="H5" s="15"/>
      <c r="I5" s="1"/>
      <c r="J5" s="1"/>
      <c r="O5" s="11"/>
      <c r="P5" s="12"/>
      <c r="Q5" s="12"/>
      <c r="R5" s="4"/>
    </row>
    <row r="6" spans="1:18" x14ac:dyDescent="0.25">
      <c r="A6" s="22"/>
      <c r="B6" s="21"/>
      <c r="C6" s="1"/>
      <c r="D6" s="1"/>
      <c r="E6" s="1"/>
      <c r="F6" s="1"/>
      <c r="G6" s="23"/>
      <c r="H6" s="15"/>
      <c r="I6" s="1"/>
      <c r="J6" s="1"/>
      <c r="O6" s="11"/>
      <c r="P6" s="12"/>
      <c r="Q6" s="12"/>
      <c r="R6" s="4"/>
    </row>
    <row r="7" spans="1:18" ht="47.25" x14ac:dyDescent="0.25">
      <c r="A7" s="24" t="s">
        <v>23</v>
      </c>
      <c r="B7" s="24" t="s">
        <v>19</v>
      </c>
      <c r="C7" s="25" t="s">
        <v>20</v>
      </c>
      <c r="D7" s="25" t="s">
        <v>24</v>
      </c>
      <c r="E7" s="25" t="s">
        <v>25</v>
      </c>
      <c r="F7" s="25" t="s">
        <v>30</v>
      </c>
      <c r="G7" s="25" t="s">
        <v>26</v>
      </c>
      <c r="H7" s="24" t="s">
        <v>37</v>
      </c>
      <c r="I7" s="1"/>
      <c r="J7" s="1"/>
      <c r="O7" s="11"/>
      <c r="P7" s="12"/>
      <c r="Q7" s="12"/>
      <c r="R7" s="4"/>
    </row>
    <row r="8" spans="1:18" ht="15.75" customHeight="1" x14ac:dyDescent="0.25">
      <c r="A8" s="32" t="s">
        <v>41</v>
      </c>
      <c r="B8" s="33" t="s">
        <v>42</v>
      </c>
      <c r="C8" s="34" t="s">
        <v>43</v>
      </c>
      <c r="D8" s="35">
        <f>E8/10</f>
        <v>1.472</v>
      </c>
      <c r="E8" s="36">
        <v>14.72</v>
      </c>
      <c r="F8" s="36">
        <v>39.99</v>
      </c>
      <c r="G8" s="37">
        <v>399.9</v>
      </c>
      <c r="H8" s="27"/>
      <c r="I8" s="1"/>
      <c r="J8" s="1"/>
      <c r="O8" s="8" t="s">
        <v>0</v>
      </c>
      <c r="P8" s="9" t="s">
        <v>2</v>
      </c>
      <c r="Q8" s="9" t="s">
        <v>3</v>
      </c>
      <c r="R8" s="9" t="s">
        <v>28</v>
      </c>
    </row>
    <row r="9" spans="1:18" ht="15.75" customHeight="1" x14ac:dyDescent="0.25">
      <c r="A9" s="32" t="s">
        <v>41</v>
      </c>
      <c r="B9" s="33" t="s">
        <v>42</v>
      </c>
      <c r="C9" s="34" t="s">
        <v>44</v>
      </c>
      <c r="D9" s="35">
        <f>E9/6</f>
        <v>0.12666666666666668</v>
      </c>
      <c r="E9" s="35">
        <v>0.76</v>
      </c>
      <c r="F9" s="35">
        <v>64.989999999999995</v>
      </c>
      <c r="G9" s="35">
        <v>389.95</v>
      </c>
      <c r="H9" s="27"/>
      <c r="I9" s="1"/>
      <c r="J9" s="1"/>
      <c r="O9" s="10" t="s">
        <v>1</v>
      </c>
      <c r="P9" s="3">
        <v>45294</v>
      </c>
      <c r="Q9" s="3">
        <f>P9+27</f>
        <v>45321</v>
      </c>
      <c r="R9" s="13">
        <v>1</v>
      </c>
    </row>
    <row r="10" spans="1:18" ht="15.75" customHeight="1" x14ac:dyDescent="0.25">
      <c r="A10" s="32" t="s">
        <v>41</v>
      </c>
      <c r="B10" s="33" t="s">
        <v>42</v>
      </c>
      <c r="C10" s="34" t="s">
        <v>45</v>
      </c>
      <c r="D10" s="35">
        <f>E10/4</f>
        <v>0.45500000000000002</v>
      </c>
      <c r="E10" s="35">
        <v>1.82</v>
      </c>
      <c r="F10" s="35">
        <v>110.5</v>
      </c>
      <c r="G10" s="35">
        <v>442</v>
      </c>
      <c r="H10" s="28"/>
      <c r="I10" s="1"/>
      <c r="J10" s="1"/>
      <c r="O10" s="10" t="s">
        <v>14</v>
      </c>
      <c r="P10" s="3">
        <f>P9+14</f>
        <v>45308</v>
      </c>
      <c r="Q10" s="3">
        <f>Q9</f>
        <v>45321</v>
      </c>
      <c r="R10" s="13">
        <v>2</v>
      </c>
    </row>
    <row r="11" spans="1:18" ht="15.75" customHeight="1" x14ac:dyDescent="0.25">
      <c r="A11" s="32" t="s">
        <v>41</v>
      </c>
      <c r="B11" s="33" t="s">
        <v>46</v>
      </c>
      <c r="C11" s="34" t="s">
        <v>43</v>
      </c>
      <c r="D11" s="35">
        <f>E11/10</f>
        <v>0.16899999999999998</v>
      </c>
      <c r="E11" s="36">
        <v>1.69</v>
      </c>
      <c r="F11" s="38">
        <v>45.75</v>
      </c>
      <c r="G11" s="37">
        <v>457.5</v>
      </c>
      <c r="H11" s="27"/>
      <c r="I11" s="1"/>
      <c r="J11" s="1"/>
      <c r="O11" s="10" t="s">
        <v>15</v>
      </c>
      <c r="P11" s="3">
        <f t="shared" ref="P11:P30" si="0">P10+14</f>
        <v>45322</v>
      </c>
      <c r="Q11" s="3">
        <f>P11+34</f>
        <v>45356</v>
      </c>
      <c r="R11" s="14"/>
    </row>
    <row r="12" spans="1:18" ht="15.75" hidden="1" customHeight="1" x14ac:dyDescent="0.25">
      <c r="A12" s="32" t="s">
        <v>41</v>
      </c>
      <c r="B12" s="33" t="s">
        <v>46</v>
      </c>
      <c r="C12" s="34" t="s">
        <v>43</v>
      </c>
      <c r="D12" s="35">
        <f t="shared" ref="D12:D14" si="1">E12/10</f>
        <v>0.10700000000000001</v>
      </c>
      <c r="E12" s="36">
        <v>1.07</v>
      </c>
      <c r="F12" s="38">
        <v>43.25</v>
      </c>
      <c r="G12" s="37">
        <v>432.5</v>
      </c>
      <c r="H12" s="27"/>
      <c r="I12" s="1"/>
      <c r="J12" s="1"/>
      <c r="O12" s="10" t="s">
        <v>16</v>
      </c>
      <c r="P12" s="3">
        <f t="shared" si="0"/>
        <v>45336</v>
      </c>
      <c r="Q12" s="3">
        <f>Q11</f>
        <v>45356</v>
      </c>
      <c r="R12" s="14"/>
    </row>
    <row r="13" spans="1:18" ht="15.75" hidden="1" customHeight="1" x14ac:dyDescent="0.25">
      <c r="A13" s="32" t="s">
        <v>41</v>
      </c>
      <c r="B13" s="33" t="s">
        <v>46</v>
      </c>
      <c r="C13" s="34" t="s">
        <v>43</v>
      </c>
      <c r="D13" s="35">
        <f t="shared" si="1"/>
        <v>0.10700000000000001</v>
      </c>
      <c r="E13" s="36">
        <v>1.07</v>
      </c>
      <c r="F13" s="38">
        <v>43.25</v>
      </c>
      <c r="G13" s="37">
        <v>432.5</v>
      </c>
      <c r="H13" s="27"/>
      <c r="I13" s="1"/>
      <c r="J13" s="1"/>
      <c r="O13" s="10" t="s">
        <v>4</v>
      </c>
      <c r="P13" s="3">
        <f>P12+21</f>
        <v>45357</v>
      </c>
      <c r="Q13" s="3">
        <f>P13+27</f>
        <v>45384</v>
      </c>
      <c r="R13" s="14"/>
    </row>
    <row r="14" spans="1:18" ht="15.75" customHeight="1" x14ac:dyDescent="0.25">
      <c r="A14" s="32" t="s">
        <v>41</v>
      </c>
      <c r="B14" s="33" t="s">
        <v>66</v>
      </c>
      <c r="C14" s="34" t="s">
        <v>43</v>
      </c>
      <c r="D14" s="35">
        <f t="shared" si="1"/>
        <v>3.0510000000000002</v>
      </c>
      <c r="E14" s="36">
        <v>30.51</v>
      </c>
      <c r="F14" s="38">
        <v>36.99</v>
      </c>
      <c r="G14" s="37">
        <v>369.9</v>
      </c>
      <c r="H14" s="27"/>
      <c r="I14" s="1"/>
      <c r="J14" s="1"/>
      <c r="O14" s="10"/>
      <c r="P14" s="3"/>
      <c r="Q14" s="3"/>
      <c r="R14" s="14"/>
    </row>
    <row r="15" spans="1:18" ht="15.75" customHeight="1" x14ac:dyDescent="0.25">
      <c r="A15" s="32" t="s">
        <v>41</v>
      </c>
      <c r="B15" s="33" t="s">
        <v>47</v>
      </c>
      <c r="C15" s="34" t="s">
        <v>48</v>
      </c>
      <c r="D15" s="35">
        <f>E15/8</f>
        <v>0.61624999999999996</v>
      </c>
      <c r="E15" s="36">
        <v>4.93</v>
      </c>
      <c r="F15" s="38">
        <v>49.95</v>
      </c>
      <c r="G15" s="37">
        <v>399.6</v>
      </c>
      <c r="H15" s="27"/>
      <c r="I15" s="1"/>
      <c r="J15" s="1"/>
      <c r="O15" s="10" t="s">
        <v>17</v>
      </c>
      <c r="P15" s="3">
        <f>P13+14</f>
        <v>45371</v>
      </c>
      <c r="Q15" s="3">
        <f>Q13</f>
        <v>45384</v>
      </c>
      <c r="R15" s="14"/>
    </row>
    <row r="16" spans="1:18" ht="15.75" customHeight="1" x14ac:dyDescent="0.25">
      <c r="A16" s="32" t="s">
        <v>41</v>
      </c>
      <c r="B16" s="33" t="s">
        <v>49</v>
      </c>
      <c r="C16" s="34" t="s">
        <v>43</v>
      </c>
      <c r="D16" s="35">
        <f>E16/10</f>
        <v>1.9010000000000002</v>
      </c>
      <c r="E16" s="36">
        <v>19.010000000000002</v>
      </c>
      <c r="F16" s="38">
        <v>40.99</v>
      </c>
      <c r="G16" s="37">
        <v>409.9</v>
      </c>
      <c r="H16" s="27"/>
      <c r="I16" s="1"/>
      <c r="J16" s="1"/>
      <c r="O16" s="10" t="s">
        <v>5</v>
      </c>
      <c r="P16" s="3">
        <f t="shared" si="0"/>
        <v>45385</v>
      </c>
      <c r="Q16" s="3">
        <f>P16+27</f>
        <v>45412</v>
      </c>
      <c r="R16" s="14"/>
    </row>
    <row r="17" spans="1:18" ht="15.75" hidden="1" customHeight="1" x14ac:dyDescent="0.25">
      <c r="A17" s="32" t="s">
        <v>41</v>
      </c>
      <c r="B17" s="33" t="s">
        <v>49</v>
      </c>
      <c r="C17" s="34" t="s">
        <v>50</v>
      </c>
      <c r="D17" s="35">
        <f>E17/8</f>
        <v>0</v>
      </c>
      <c r="E17" s="36"/>
      <c r="F17" s="38"/>
      <c r="G17" s="37"/>
      <c r="H17" s="27"/>
      <c r="I17" s="1"/>
      <c r="J17" s="1"/>
      <c r="O17" s="10" t="s">
        <v>18</v>
      </c>
      <c r="P17" s="3">
        <f t="shared" si="0"/>
        <v>45399</v>
      </c>
      <c r="Q17" s="3">
        <f>Q16</f>
        <v>45412</v>
      </c>
      <c r="R17" s="14"/>
    </row>
    <row r="18" spans="1:18" ht="15.75" customHeight="1" x14ac:dyDescent="0.25">
      <c r="A18" s="32" t="s">
        <v>41</v>
      </c>
      <c r="B18" s="33" t="s">
        <v>49</v>
      </c>
      <c r="C18" s="34" t="s">
        <v>48</v>
      </c>
      <c r="D18" s="35">
        <f>E18/8</f>
        <v>1.65625</v>
      </c>
      <c r="E18" s="36">
        <v>13.25</v>
      </c>
      <c r="F18" s="38">
        <v>48.5</v>
      </c>
      <c r="G18" s="37">
        <v>388</v>
      </c>
      <c r="H18" s="27"/>
      <c r="I18" s="1"/>
      <c r="J18" s="1"/>
      <c r="O18" s="10" t="s">
        <v>6</v>
      </c>
      <c r="P18" s="3">
        <f t="shared" si="0"/>
        <v>45413</v>
      </c>
      <c r="Q18" s="3">
        <f>P18+27</f>
        <v>45440</v>
      </c>
      <c r="R18" s="14"/>
    </row>
    <row r="19" spans="1:18" ht="15.75" hidden="1" customHeight="1" x14ac:dyDescent="0.25">
      <c r="A19" s="32" t="s">
        <v>41</v>
      </c>
      <c r="B19" s="33" t="s">
        <v>51</v>
      </c>
      <c r="C19" s="34" t="s">
        <v>43</v>
      </c>
      <c r="D19" s="35">
        <f>E19/10</f>
        <v>0</v>
      </c>
      <c r="E19" s="36">
        <v>0</v>
      </c>
      <c r="F19" s="38">
        <v>0</v>
      </c>
      <c r="G19" s="37">
        <v>0</v>
      </c>
      <c r="H19" s="27"/>
      <c r="I19" s="1"/>
      <c r="J19" s="1"/>
      <c r="O19" s="10" t="s">
        <v>29</v>
      </c>
      <c r="P19" s="3">
        <f t="shared" si="0"/>
        <v>45427</v>
      </c>
      <c r="Q19" s="3">
        <f>Q18</f>
        <v>45440</v>
      </c>
      <c r="R19" s="14"/>
    </row>
    <row r="20" spans="1:18" ht="15.75" customHeight="1" x14ac:dyDescent="0.25">
      <c r="A20" s="32" t="s">
        <v>41</v>
      </c>
      <c r="B20" s="33" t="s">
        <v>51</v>
      </c>
      <c r="C20" s="34" t="s">
        <v>48</v>
      </c>
      <c r="D20" s="35">
        <f>E20/8</f>
        <v>1.6412500000000001</v>
      </c>
      <c r="E20" s="36">
        <v>13.13</v>
      </c>
      <c r="F20" s="38">
        <v>45.5</v>
      </c>
      <c r="G20" s="37">
        <v>364</v>
      </c>
      <c r="H20" s="27"/>
      <c r="I20" s="1"/>
      <c r="J20" s="1"/>
      <c r="O20" s="10" t="s">
        <v>7</v>
      </c>
      <c r="P20" s="3">
        <f t="shared" si="0"/>
        <v>45441</v>
      </c>
      <c r="Q20" s="3">
        <f>P20+27</f>
        <v>45468</v>
      </c>
      <c r="R20" s="14"/>
    </row>
    <row r="21" spans="1:18" ht="15.75" customHeight="1" x14ac:dyDescent="0.25">
      <c r="A21" s="32" t="s">
        <v>41</v>
      </c>
      <c r="B21" s="33" t="s">
        <v>49</v>
      </c>
      <c r="C21" s="34" t="s">
        <v>44</v>
      </c>
      <c r="D21" s="35">
        <f>E21/6</f>
        <v>1.4583333333333333</v>
      </c>
      <c r="E21" s="36">
        <v>8.75</v>
      </c>
      <c r="F21" s="38">
        <v>57.99</v>
      </c>
      <c r="G21" s="37">
        <v>347.95</v>
      </c>
      <c r="H21" s="27"/>
      <c r="I21" s="1"/>
      <c r="J21" s="1"/>
      <c r="O21" s="10" t="s">
        <v>31</v>
      </c>
      <c r="P21" s="3">
        <f t="shared" si="0"/>
        <v>45455</v>
      </c>
      <c r="Q21" s="3">
        <f>Q20</f>
        <v>45468</v>
      </c>
      <c r="R21" s="14"/>
    </row>
    <row r="22" spans="1:18" ht="15.75" customHeight="1" x14ac:dyDescent="0.25">
      <c r="A22" s="32" t="s">
        <v>41</v>
      </c>
      <c r="B22" s="33" t="s">
        <v>49</v>
      </c>
      <c r="C22" s="34" t="s">
        <v>52</v>
      </c>
      <c r="D22" s="35">
        <f>E22/4</f>
        <v>2.6675</v>
      </c>
      <c r="E22" s="36">
        <v>10.67</v>
      </c>
      <c r="F22" s="38">
        <v>77.989999999999995</v>
      </c>
      <c r="G22" s="37">
        <v>312</v>
      </c>
      <c r="H22" s="27"/>
      <c r="I22" s="1"/>
      <c r="J22" s="1"/>
      <c r="O22" s="10" t="s">
        <v>8</v>
      </c>
      <c r="P22" s="3">
        <f t="shared" si="0"/>
        <v>45469</v>
      </c>
      <c r="Q22" s="3">
        <f>P22+27</f>
        <v>45496</v>
      </c>
      <c r="R22" s="14"/>
    </row>
    <row r="23" spans="1:18" ht="15.75" customHeight="1" x14ac:dyDescent="0.25">
      <c r="A23" s="32" t="s">
        <v>41</v>
      </c>
      <c r="B23" s="33" t="s">
        <v>53</v>
      </c>
      <c r="C23" s="34" t="s">
        <v>43</v>
      </c>
      <c r="D23" s="35">
        <f>E23/10</f>
        <v>1.982</v>
      </c>
      <c r="E23" s="38">
        <v>19.82</v>
      </c>
      <c r="F23" s="38">
        <v>35.99</v>
      </c>
      <c r="G23" s="37">
        <v>359.9</v>
      </c>
      <c r="H23" s="27"/>
      <c r="I23" s="1"/>
      <c r="J23" s="1"/>
      <c r="O23" s="10" t="s">
        <v>32</v>
      </c>
      <c r="P23" s="3">
        <f t="shared" si="0"/>
        <v>45483</v>
      </c>
      <c r="Q23" s="3">
        <f>Q22</f>
        <v>45496</v>
      </c>
      <c r="R23" s="14"/>
    </row>
    <row r="24" spans="1:18" ht="15.75" customHeight="1" x14ac:dyDescent="0.25">
      <c r="A24" s="32" t="s">
        <v>41</v>
      </c>
      <c r="B24" s="33" t="s">
        <v>54</v>
      </c>
      <c r="C24" s="34" t="s">
        <v>43</v>
      </c>
      <c r="D24" s="35">
        <f>E24/10</f>
        <v>2.1970000000000001</v>
      </c>
      <c r="E24" s="38">
        <v>21.97</v>
      </c>
      <c r="F24" s="38">
        <v>36.5</v>
      </c>
      <c r="G24" s="37">
        <v>365</v>
      </c>
      <c r="H24" s="27"/>
      <c r="I24" s="1"/>
      <c r="J24" s="1"/>
      <c r="O24" s="10" t="s">
        <v>9</v>
      </c>
      <c r="P24" s="3">
        <f t="shared" si="0"/>
        <v>45497</v>
      </c>
      <c r="Q24" s="3">
        <f>P24+27</f>
        <v>45524</v>
      </c>
      <c r="R24" s="14"/>
    </row>
    <row r="25" spans="1:18" ht="15.75" customHeight="1" x14ac:dyDescent="0.25">
      <c r="A25" s="32" t="s">
        <v>41</v>
      </c>
      <c r="B25" s="33" t="s">
        <v>54</v>
      </c>
      <c r="C25" s="34" t="s">
        <v>48</v>
      </c>
      <c r="D25" s="35">
        <f>E25/8</f>
        <v>1.85375</v>
      </c>
      <c r="E25" s="36">
        <v>14.83</v>
      </c>
      <c r="F25" s="38">
        <v>46.5</v>
      </c>
      <c r="G25" s="37">
        <v>372</v>
      </c>
      <c r="H25" s="27"/>
      <c r="I25" s="1"/>
      <c r="J25" s="1"/>
      <c r="O25" s="10" t="s">
        <v>33</v>
      </c>
      <c r="P25" s="3">
        <f t="shared" si="0"/>
        <v>45511</v>
      </c>
      <c r="Q25" s="3">
        <f>Q24</f>
        <v>45524</v>
      </c>
      <c r="R25" s="14"/>
    </row>
    <row r="26" spans="1:18" ht="15.75" customHeight="1" x14ac:dyDescent="0.25">
      <c r="A26" s="32" t="s">
        <v>41</v>
      </c>
      <c r="B26" s="33" t="s">
        <v>54</v>
      </c>
      <c r="C26" s="34" t="s">
        <v>44</v>
      </c>
      <c r="D26" s="35">
        <f>E26/6</f>
        <v>2.4666666666666668</v>
      </c>
      <c r="E26" s="36">
        <v>14.8</v>
      </c>
      <c r="F26" s="38">
        <v>54.95</v>
      </c>
      <c r="G26" s="37">
        <v>329.7</v>
      </c>
      <c r="H26" s="27"/>
      <c r="I26" s="1"/>
      <c r="J26" s="1"/>
      <c r="O26" s="10" t="s">
        <v>10</v>
      </c>
      <c r="P26" s="3">
        <f t="shared" si="0"/>
        <v>45525</v>
      </c>
      <c r="Q26" s="3">
        <f>P26+11</f>
        <v>45536</v>
      </c>
      <c r="R26" s="14"/>
    </row>
    <row r="27" spans="1:18" ht="15.75" customHeight="1" x14ac:dyDescent="0.25">
      <c r="A27" s="32" t="s">
        <v>41</v>
      </c>
      <c r="B27" s="33" t="s">
        <v>54</v>
      </c>
      <c r="C27" s="34" t="s">
        <v>52</v>
      </c>
      <c r="D27" s="41">
        <f>E27/4</f>
        <v>4.2</v>
      </c>
      <c r="E27" s="42">
        <v>16.8</v>
      </c>
      <c r="F27" s="38">
        <v>69.95</v>
      </c>
      <c r="G27" s="37">
        <v>279.8</v>
      </c>
      <c r="H27" s="27"/>
      <c r="I27" s="1"/>
      <c r="J27" s="1"/>
      <c r="O27" s="10" t="s">
        <v>38</v>
      </c>
      <c r="P27" s="3">
        <f>P26+12</f>
        <v>45537</v>
      </c>
      <c r="Q27" s="3">
        <f>P27+22</f>
        <v>45559</v>
      </c>
      <c r="R27" s="14"/>
    </row>
    <row r="28" spans="1:18" ht="15.75" customHeight="1" x14ac:dyDescent="0.25">
      <c r="A28" s="32" t="s">
        <v>41</v>
      </c>
      <c r="B28" s="33" t="s">
        <v>55</v>
      </c>
      <c r="C28" s="34" t="s">
        <v>43</v>
      </c>
      <c r="D28" s="41">
        <f>E28/10</f>
        <v>3.4299999999999997</v>
      </c>
      <c r="E28" s="42">
        <v>34.299999999999997</v>
      </c>
      <c r="F28" s="38">
        <v>32.950000000000003</v>
      </c>
      <c r="G28" s="37">
        <v>329.5</v>
      </c>
      <c r="H28" s="27"/>
      <c r="I28" s="1"/>
      <c r="J28" s="1"/>
      <c r="O28" s="10" t="s">
        <v>11</v>
      </c>
      <c r="P28" s="3">
        <f>P27+23</f>
        <v>45560</v>
      </c>
      <c r="Q28" s="3">
        <f>Q27+14</f>
        <v>45573</v>
      </c>
      <c r="R28" s="14"/>
    </row>
    <row r="29" spans="1:18" ht="15.75" customHeight="1" x14ac:dyDescent="0.25">
      <c r="A29" s="32" t="s">
        <v>41</v>
      </c>
      <c r="B29" s="33" t="s">
        <v>55</v>
      </c>
      <c r="C29" s="34" t="s">
        <v>48</v>
      </c>
      <c r="D29" s="35">
        <f>E29/8</f>
        <v>1.30375</v>
      </c>
      <c r="E29" s="36">
        <v>10.43</v>
      </c>
      <c r="F29" s="38">
        <v>45.5</v>
      </c>
      <c r="G29" s="37">
        <v>364</v>
      </c>
      <c r="H29" s="27"/>
      <c r="I29" s="1"/>
      <c r="J29" s="1"/>
      <c r="O29" s="10" t="s">
        <v>12</v>
      </c>
      <c r="P29" s="3">
        <f>P28+14</f>
        <v>45574</v>
      </c>
      <c r="Q29" s="3">
        <f>Q28+28</f>
        <v>45601</v>
      </c>
      <c r="R29" s="14"/>
    </row>
    <row r="30" spans="1:18" ht="15.75" customHeight="1" x14ac:dyDescent="0.25">
      <c r="A30" s="32" t="s">
        <v>41</v>
      </c>
      <c r="B30" s="33" t="s">
        <v>55</v>
      </c>
      <c r="C30" s="34" t="s">
        <v>44</v>
      </c>
      <c r="D30" s="35">
        <f>E30/6</f>
        <v>2.6666666666666665</v>
      </c>
      <c r="E30" s="36">
        <v>16</v>
      </c>
      <c r="F30" s="38">
        <v>52.5</v>
      </c>
      <c r="G30" s="37">
        <v>315</v>
      </c>
      <c r="H30" s="27"/>
      <c r="I30" s="1"/>
      <c r="J30" s="1"/>
      <c r="O30" s="10" t="s">
        <v>34</v>
      </c>
      <c r="P30" s="3">
        <f t="shared" si="0"/>
        <v>45588</v>
      </c>
      <c r="Q30" s="3">
        <f>Q29</f>
        <v>45601</v>
      </c>
      <c r="R30" s="14"/>
    </row>
    <row r="31" spans="1:18" ht="15.75" customHeight="1" x14ac:dyDescent="0.25">
      <c r="A31" s="32" t="s">
        <v>41</v>
      </c>
      <c r="B31" s="33" t="s">
        <v>55</v>
      </c>
      <c r="C31" s="34" t="s">
        <v>52</v>
      </c>
      <c r="D31" s="35">
        <f>E31/4</f>
        <v>2.8925000000000001</v>
      </c>
      <c r="E31" s="36">
        <v>11.57</v>
      </c>
      <c r="F31" s="38">
        <v>69.5</v>
      </c>
      <c r="G31" s="37">
        <v>278</v>
      </c>
      <c r="H31" s="27"/>
      <c r="I31" s="1"/>
      <c r="J31" s="1"/>
      <c r="O31" s="10" t="s">
        <v>13</v>
      </c>
      <c r="P31" s="3">
        <f>P30+14</f>
        <v>45602</v>
      </c>
      <c r="Q31" s="3">
        <f>Q30+28</f>
        <v>45629</v>
      </c>
      <c r="R31" s="14"/>
    </row>
    <row r="32" spans="1:18" ht="15.75" hidden="1" customHeight="1" x14ac:dyDescent="0.25">
      <c r="A32" s="32" t="s">
        <v>41</v>
      </c>
      <c r="B32" s="33" t="s">
        <v>56</v>
      </c>
      <c r="C32" s="34" t="s">
        <v>43</v>
      </c>
      <c r="D32" s="39"/>
      <c r="E32" s="39"/>
      <c r="F32" s="39"/>
      <c r="G32" s="39"/>
      <c r="H32" s="27"/>
      <c r="I32" s="1"/>
      <c r="J32" s="1"/>
      <c r="O32" s="10" t="s">
        <v>35</v>
      </c>
      <c r="P32" s="3">
        <f>P31+14</f>
        <v>45616</v>
      </c>
      <c r="Q32" s="3">
        <f>Q31</f>
        <v>45629</v>
      </c>
      <c r="R32" s="14"/>
    </row>
    <row r="33" spans="1:18" ht="15.75" hidden="1" customHeight="1" x14ac:dyDescent="0.25">
      <c r="A33" s="32" t="s">
        <v>41</v>
      </c>
      <c r="B33" s="33" t="s">
        <v>56</v>
      </c>
      <c r="C33" s="34" t="s">
        <v>48</v>
      </c>
      <c r="D33" s="39"/>
      <c r="E33" s="39"/>
      <c r="F33" s="39"/>
      <c r="G33" s="39"/>
      <c r="H33" s="27"/>
      <c r="I33" s="1"/>
      <c r="J33" s="1"/>
      <c r="O33" s="10" t="s">
        <v>39</v>
      </c>
      <c r="P33" s="3">
        <f>P32+14</f>
        <v>45630</v>
      </c>
      <c r="Q33" s="3">
        <f>Q32+28</f>
        <v>45657</v>
      </c>
      <c r="R33" s="14"/>
    </row>
    <row r="34" spans="1:18" ht="15.75" hidden="1" customHeight="1" x14ac:dyDescent="0.25">
      <c r="A34" s="32" t="s">
        <v>41</v>
      </c>
      <c r="B34" s="33" t="s">
        <v>56</v>
      </c>
      <c r="C34" s="34" t="s">
        <v>44</v>
      </c>
      <c r="D34" s="39"/>
      <c r="E34" s="39"/>
      <c r="F34" s="39"/>
      <c r="G34" s="39"/>
      <c r="H34" s="27"/>
      <c r="I34" s="1"/>
      <c r="J34" s="1"/>
      <c r="O34" s="10" t="s">
        <v>40</v>
      </c>
      <c r="P34" s="3">
        <f>P33+14</f>
        <v>45644</v>
      </c>
      <c r="Q34" s="3">
        <f>Q33</f>
        <v>45657</v>
      </c>
      <c r="R34" s="14"/>
    </row>
    <row r="35" spans="1:18" ht="15.75" hidden="1" customHeight="1" x14ac:dyDescent="0.25">
      <c r="A35" s="32" t="s">
        <v>41</v>
      </c>
      <c r="B35" s="33" t="s">
        <v>57</v>
      </c>
      <c r="C35" s="34" t="s">
        <v>58</v>
      </c>
      <c r="D35" s="39"/>
      <c r="E35" s="39"/>
      <c r="F35" s="39"/>
      <c r="G35" s="39"/>
      <c r="H35" s="27"/>
      <c r="I35" s="1"/>
      <c r="J35" s="1"/>
      <c r="O35" s="10"/>
      <c r="P35" s="3"/>
      <c r="Q35" s="3"/>
      <c r="R35" s="14"/>
    </row>
    <row r="36" spans="1:18" ht="15.75" hidden="1" customHeight="1" x14ac:dyDescent="0.25">
      <c r="A36" s="32" t="s">
        <v>41</v>
      </c>
      <c r="B36" s="33" t="s">
        <v>57</v>
      </c>
      <c r="C36" s="34" t="s">
        <v>59</v>
      </c>
      <c r="D36" s="39"/>
      <c r="E36" s="39"/>
      <c r="F36" s="39"/>
      <c r="G36" s="39"/>
      <c r="H36" s="27"/>
      <c r="I36" s="1"/>
      <c r="J36" s="1"/>
      <c r="O36" s="2"/>
      <c r="P36" s="3"/>
      <c r="Q36" s="3"/>
      <c r="R36" s="4"/>
    </row>
    <row r="37" spans="1:18" ht="15.75" customHeight="1" x14ac:dyDescent="0.25">
      <c r="A37" s="32" t="s">
        <v>41</v>
      </c>
      <c r="B37" s="33" t="s">
        <v>57</v>
      </c>
      <c r="C37" s="34" t="s">
        <v>60</v>
      </c>
      <c r="D37" s="35">
        <f t="shared" ref="D37" si="2">E37/10</f>
        <v>0.71100000000000008</v>
      </c>
      <c r="E37" s="38">
        <v>7.11</v>
      </c>
      <c r="F37" s="38">
        <v>75.5</v>
      </c>
      <c r="G37" s="39"/>
      <c r="H37" s="27"/>
      <c r="I37" s="1"/>
      <c r="J37" s="1"/>
      <c r="O37" s="2"/>
      <c r="P37" s="3"/>
      <c r="Q37" s="3"/>
      <c r="R37" s="4"/>
    </row>
    <row r="38" spans="1:18" hidden="1" x14ac:dyDescent="0.25">
      <c r="A38" s="32" t="s">
        <v>41</v>
      </c>
      <c r="B38" s="33" t="s">
        <v>57</v>
      </c>
      <c r="C38" s="34" t="s">
        <v>61</v>
      </c>
      <c r="D38" s="39"/>
      <c r="E38" s="39"/>
      <c r="F38" s="39"/>
      <c r="G38" s="39"/>
      <c r="H38" s="27"/>
    </row>
    <row r="39" spans="1:18" x14ac:dyDescent="0.25">
      <c r="A39" s="32" t="s">
        <v>41</v>
      </c>
      <c r="B39" s="33" t="s">
        <v>57</v>
      </c>
      <c r="C39" s="34" t="s">
        <v>62</v>
      </c>
      <c r="D39" s="35">
        <f t="shared" ref="D39:D49" si="3">E39/10</f>
        <v>0.16299999999999998</v>
      </c>
      <c r="E39" s="38">
        <v>1.63</v>
      </c>
      <c r="F39" s="38">
        <v>154.99</v>
      </c>
      <c r="G39" s="39"/>
      <c r="H39" s="27"/>
    </row>
    <row r="40" spans="1:18" x14ac:dyDescent="0.25">
      <c r="A40" s="32" t="s">
        <v>41</v>
      </c>
      <c r="B40" s="33" t="s">
        <v>42</v>
      </c>
      <c r="C40" s="34" t="s">
        <v>60</v>
      </c>
      <c r="D40" s="35">
        <f t="shared" si="3"/>
        <v>0.41</v>
      </c>
      <c r="E40" s="36">
        <v>4.0999999999999996</v>
      </c>
      <c r="F40" s="36">
        <v>72.989999999999995</v>
      </c>
      <c r="G40" s="39"/>
      <c r="H40" s="27"/>
    </row>
    <row r="41" spans="1:18" hidden="1" x14ac:dyDescent="0.25">
      <c r="A41" s="32" t="s">
        <v>41</v>
      </c>
      <c r="B41" s="33" t="s">
        <v>42</v>
      </c>
      <c r="C41" s="34" t="s">
        <v>62</v>
      </c>
      <c r="D41" s="35">
        <f t="shared" si="3"/>
        <v>0</v>
      </c>
      <c r="E41" s="36">
        <v>0</v>
      </c>
      <c r="F41" s="36">
        <v>0</v>
      </c>
      <c r="G41" s="39"/>
      <c r="H41" s="27"/>
    </row>
    <row r="42" spans="1:18" x14ac:dyDescent="0.25">
      <c r="A42" s="32" t="s">
        <v>41</v>
      </c>
      <c r="B42" s="33" t="s">
        <v>49</v>
      </c>
      <c r="C42" s="34" t="s">
        <v>58</v>
      </c>
      <c r="D42" s="35">
        <f t="shared" si="3"/>
        <v>7.1999999999999995E-2</v>
      </c>
      <c r="E42" s="36">
        <v>0.72</v>
      </c>
      <c r="F42" s="38">
        <v>43.99</v>
      </c>
      <c r="G42" s="39"/>
      <c r="H42" s="27"/>
    </row>
    <row r="43" spans="1:18" x14ac:dyDescent="0.25">
      <c r="A43" s="32" t="s">
        <v>41</v>
      </c>
      <c r="B43" s="33" t="s">
        <v>49</v>
      </c>
      <c r="C43" s="34" t="s">
        <v>60</v>
      </c>
      <c r="D43" s="35">
        <f t="shared" si="3"/>
        <v>0.63100000000000001</v>
      </c>
      <c r="E43" s="36">
        <v>6.31</v>
      </c>
      <c r="F43" s="38">
        <v>70.989999999999995</v>
      </c>
      <c r="G43" s="39"/>
      <c r="H43" s="27"/>
    </row>
    <row r="44" spans="1:18" x14ac:dyDescent="0.25">
      <c r="A44" s="32" t="s">
        <v>41</v>
      </c>
      <c r="B44" s="33" t="s">
        <v>51</v>
      </c>
      <c r="C44" s="34" t="s">
        <v>58</v>
      </c>
      <c r="D44" s="35">
        <f t="shared" si="3"/>
        <v>1.17</v>
      </c>
      <c r="E44" s="36">
        <v>11.7</v>
      </c>
      <c r="F44" s="38">
        <v>39.5</v>
      </c>
      <c r="G44" s="39"/>
      <c r="H44" s="27"/>
    </row>
    <row r="45" spans="1:18" x14ac:dyDescent="0.25">
      <c r="A45" s="32" t="s">
        <v>41</v>
      </c>
      <c r="B45" s="33" t="s">
        <v>51</v>
      </c>
      <c r="C45" s="34" t="s">
        <v>60</v>
      </c>
      <c r="D45" s="35">
        <f t="shared" si="3"/>
        <v>4.7539999999999996</v>
      </c>
      <c r="E45" s="36">
        <v>47.54</v>
      </c>
      <c r="F45" s="38">
        <v>59.99</v>
      </c>
      <c r="G45" s="39"/>
      <c r="H45" s="27"/>
    </row>
    <row r="46" spans="1:18" x14ac:dyDescent="0.25">
      <c r="A46" s="32" t="s">
        <v>41</v>
      </c>
      <c r="B46" s="33" t="s">
        <v>63</v>
      </c>
      <c r="C46" s="34" t="s">
        <v>64</v>
      </c>
      <c r="D46" s="35">
        <f t="shared" si="3"/>
        <v>0.41399999999999998</v>
      </c>
      <c r="E46" s="36">
        <v>4.1399999999999997</v>
      </c>
      <c r="F46" s="38">
        <v>42.99</v>
      </c>
      <c r="G46" s="39"/>
      <c r="H46" s="27"/>
    </row>
    <row r="47" spans="1:18" x14ac:dyDescent="0.25">
      <c r="A47" s="32" t="s">
        <v>41</v>
      </c>
      <c r="B47" s="33" t="s">
        <v>63</v>
      </c>
      <c r="C47" s="34" t="s">
        <v>65</v>
      </c>
      <c r="D47" s="35">
        <f t="shared" si="3"/>
        <v>0.22400000000000003</v>
      </c>
      <c r="E47" s="38">
        <v>2.2400000000000002</v>
      </c>
      <c r="F47" s="38">
        <v>69.95</v>
      </c>
      <c r="G47" s="39"/>
      <c r="H47" s="27"/>
    </row>
    <row r="48" spans="1:18" x14ac:dyDescent="0.25">
      <c r="A48" s="32" t="s">
        <v>41</v>
      </c>
      <c r="B48" s="33" t="s">
        <v>54</v>
      </c>
      <c r="C48" s="34" t="s">
        <v>58</v>
      </c>
      <c r="D48" s="35">
        <f t="shared" si="3"/>
        <v>2.0030000000000001</v>
      </c>
      <c r="E48" s="36">
        <v>20.03</v>
      </c>
      <c r="F48" s="38">
        <v>38.5</v>
      </c>
      <c r="G48" s="39"/>
      <c r="H48" s="27"/>
    </row>
    <row r="49" spans="1:8" x14ac:dyDescent="0.25">
      <c r="A49" s="32" t="s">
        <v>41</v>
      </c>
      <c r="B49" s="33" t="s">
        <v>54</v>
      </c>
      <c r="C49" s="34" t="s">
        <v>60</v>
      </c>
      <c r="D49" s="35">
        <f t="shared" si="3"/>
        <v>2.9129999999999998</v>
      </c>
      <c r="E49" s="36">
        <v>29.13</v>
      </c>
      <c r="F49" s="38">
        <v>61.95</v>
      </c>
      <c r="G49" s="39"/>
      <c r="H49" s="27"/>
    </row>
    <row r="50" spans="1:8" x14ac:dyDescent="0.25">
      <c r="A50" s="27"/>
      <c r="B50" s="27"/>
      <c r="C50" s="27"/>
      <c r="D50" s="27"/>
      <c r="E50" s="27"/>
      <c r="F50" s="27"/>
      <c r="G50" s="27"/>
      <c r="H50" s="27"/>
    </row>
    <row r="51" spans="1:8" x14ac:dyDescent="0.25">
      <c r="A51" s="27"/>
      <c r="B51" s="27"/>
      <c r="C51" s="27"/>
      <c r="D51" s="27"/>
      <c r="E51" s="27"/>
      <c r="F51" s="27"/>
      <c r="G51" s="27"/>
      <c r="H51" s="27"/>
    </row>
  </sheetData>
  <sheetProtection selectLockedCells="1"/>
  <dataConsolidate/>
  <mergeCells count="5">
    <mergeCell ref="A4:A5"/>
    <mergeCell ref="B4:B5"/>
    <mergeCell ref="G4:G5"/>
    <mergeCell ref="F4:F5"/>
    <mergeCell ref="A1:H2"/>
  </mergeCells>
  <phoneticPr fontId="8" type="noConversion"/>
  <dataValidations count="2">
    <dataValidation type="list" allowBlank="1" showInputMessage="1" showErrorMessage="1" sqref="G4:G5" xr:uid="{D007BD82-B88D-4F2E-8AC4-B701823541F6}">
      <formula1>$R$9:$R$10</formula1>
    </dataValidation>
    <dataValidation type="list" allowBlank="1" showInputMessage="1" showErrorMessage="1" sqref="B4:B5" xr:uid="{2E500789-B3BA-4614-95C0-DF87625314D7}">
      <formula1>$O$9:$O$37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7" orientation="landscape" r:id="rId1"/>
  <headerFooter>
    <oddHeader xml:space="preserve">&amp;C&amp;"Verdana,Bold Italic"&amp;16&amp;K00-048Group Promotion Summary - TOBACCO GROUP 1&amp;R&amp;"Verdana,Bold Italic"&amp;16&amp;K00-048Week No:  </oddHeader>
    <oddFooter>&amp;R&amp;"Arial,Bold"&amp;14&amp;K00-049Page &amp;P of &amp;N</oddFooter>
  </headerFooter>
  <ignoredErrors>
    <ignoredError sqref="D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9442-AB42-45FC-8122-4F6D3F0BD03B}">
  <sheetPr>
    <pageSetUpPr fitToPage="1"/>
  </sheetPr>
  <dimension ref="A1:R51"/>
  <sheetViews>
    <sheetView zoomScaleNormal="100" workbookViewId="0">
      <selection activeCell="D50" sqref="D50"/>
    </sheetView>
  </sheetViews>
  <sheetFormatPr defaultRowHeight="15" x14ac:dyDescent="0.25"/>
  <cols>
    <col min="1" max="1" width="27.140625" bestFit="1" customWidth="1"/>
    <col min="2" max="2" width="35.42578125" customWidth="1"/>
    <col min="3" max="3" width="22" customWidth="1"/>
    <col min="4" max="4" width="18.7109375" style="7" customWidth="1"/>
    <col min="5" max="5" width="16.42578125" style="7" customWidth="1"/>
    <col min="6" max="6" width="13.140625" style="7" bestFit="1" customWidth="1"/>
    <col min="7" max="7" width="17.28515625" style="7" customWidth="1"/>
    <col min="8" max="8" width="20.28515625" customWidth="1"/>
    <col min="10" max="10" width="26.140625" customWidth="1"/>
    <col min="11" max="11" width="9.42578125" customWidth="1"/>
    <col min="14" max="14" width="17.140625" customWidth="1"/>
    <col min="15" max="15" width="15.28515625" hidden="1" customWidth="1"/>
    <col min="16" max="16" width="14.85546875" hidden="1" customWidth="1"/>
    <col min="17" max="17" width="13.140625" hidden="1" customWidth="1"/>
    <col min="18" max="18" width="0" hidden="1" customWidth="1"/>
  </cols>
  <sheetData>
    <row r="1" spans="1:18" ht="39" customHeight="1" thickTop="1" x14ac:dyDescent="0.25">
      <c r="A1" s="52" t="s">
        <v>36</v>
      </c>
      <c r="B1" s="53"/>
      <c r="C1" s="53"/>
      <c r="D1" s="53"/>
      <c r="E1" s="53"/>
      <c r="F1" s="53"/>
      <c r="G1" s="53"/>
      <c r="H1" s="54"/>
      <c r="I1" s="1"/>
      <c r="J1" s="1"/>
    </row>
    <row r="2" spans="1:18" ht="14.45" customHeight="1" x14ac:dyDescent="0.25">
      <c r="A2" s="55"/>
      <c r="B2" s="56"/>
      <c r="C2" s="56"/>
      <c r="D2" s="56"/>
      <c r="E2" s="56"/>
      <c r="F2" s="56"/>
      <c r="G2" s="56"/>
      <c r="H2" s="57"/>
      <c r="I2" s="1"/>
      <c r="J2" s="1"/>
    </row>
    <row r="3" spans="1:18" s="1" customFormat="1" ht="14.45" customHeight="1" thickBot="1" x14ac:dyDescent="0.3">
      <c r="A3" s="18"/>
      <c r="B3" s="19"/>
      <c r="C3" s="19"/>
      <c r="D3" s="19"/>
      <c r="E3" s="19"/>
      <c r="F3" s="19"/>
      <c r="G3" s="19"/>
      <c r="H3" s="20"/>
    </row>
    <row r="4" spans="1:18" ht="15.6" customHeight="1" thickTop="1" thickBot="1" x14ac:dyDescent="0.3">
      <c r="A4" s="45" t="s">
        <v>0</v>
      </c>
      <c r="B4" s="47" t="s">
        <v>13</v>
      </c>
      <c r="C4" s="16" t="s">
        <v>21</v>
      </c>
      <c r="D4" s="17">
        <f>VLOOKUP(B4,CALENDER,2,0)</f>
        <v>45602</v>
      </c>
      <c r="E4" s="1"/>
      <c r="F4" s="51" t="s">
        <v>27</v>
      </c>
      <c r="G4" s="49">
        <v>2</v>
      </c>
      <c r="H4" s="15"/>
      <c r="O4" s="11"/>
      <c r="P4" s="11"/>
      <c r="Q4" s="11"/>
      <c r="R4" s="11"/>
    </row>
    <row r="5" spans="1:18" ht="15.6" customHeight="1" thickBot="1" x14ac:dyDescent="0.3">
      <c r="A5" s="46"/>
      <c r="B5" s="48"/>
      <c r="C5" s="5" t="s">
        <v>22</v>
      </c>
      <c r="D5" s="6">
        <f>VLOOKUP(B4,CALENDER,3,0)</f>
        <v>45629</v>
      </c>
      <c r="E5" s="1"/>
      <c r="F5" s="51"/>
      <c r="G5" s="50"/>
      <c r="H5" s="15"/>
      <c r="I5" s="1"/>
      <c r="J5" s="1"/>
      <c r="O5" s="11"/>
      <c r="P5" s="12"/>
      <c r="Q5" s="12"/>
      <c r="R5" s="4"/>
    </row>
    <row r="6" spans="1:18" x14ac:dyDescent="0.25">
      <c r="A6" s="22"/>
      <c r="B6" s="21"/>
      <c r="C6" s="1"/>
      <c r="D6" s="1"/>
      <c r="E6" s="1"/>
      <c r="F6" s="1"/>
      <c r="G6" s="23"/>
      <c r="H6" s="15"/>
      <c r="I6" s="1"/>
      <c r="J6" s="1"/>
      <c r="O6" s="11"/>
      <c r="P6" s="12"/>
      <c r="Q6" s="12"/>
      <c r="R6" s="4"/>
    </row>
    <row r="7" spans="1:18" ht="47.25" x14ac:dyDescent="0.25">
      <c r="A7" s="24" t="s">
        <v>23</v>
      </c>
      <c r="B7" s="24" t="s">
        <v>19</v>
      </c>
      <c r="C7" s="25" t="s">
        <v>20</v>
      </c>
      <c r="D7" s="25" t="s">
        <v>24</v>
      </c>
      <c r="E7" s="25" t="s">
        <v>25</v>
      </c>
      <c r="F7" s="25" t="s">
        <v>30</v>
      </c>
      <c r="G7" s="25" t="s">
        <v>26</v>
      </c>
      <c r="H7" s="24" t="s">
        <v>37</v>
      </c>
      <c r="I7" s="1"/>
      <c r="J7" s="1"/>
      <c r="O7" s="11"/>
      <c r="P7" s="12"/>
      <c r="Q7" s="12"/>
      <c r="R7" s="4"/>
    </row>
    <row r="8" spans="1:18" ht="15.75" customHeight="1" x14ac:dyDescent="0.25">
      <c r="A8" s="40" t="s">
        <v>42</v>
      </c>
      <c r="B8" s="34" t="s">
        <v>43</v>
      </c>
      <c r="C8" s="35">
        <f>D8/10</f>
        <v>1.577</v>
      </c>
      <c r="D8" s="38">
        <v>15.77</v>
      </c>
      <c r="E8" s="38">
        <v>40.75</v>
      </c>
      <c r="F8" s="37">
        <v>407.5</v>
      </c>
      <c r="G8" s="26"/>
      <c r="H8" s="27"/>
      <c r="I8" s="1"/>
      <c r="J8" s="1"/>
      <c r="O8" s="8" t="s">
        <v>0</v>
      </c>
      <c r="P8" s="9" t="s">
        <v>2</v>
      </c>
      <c r="Q8" s="9" t="s">
        <v>3</v>
      </c>
      <c r="R8" s="9" t="s">
        <v>28</v>
      </c>
    </row>
    <row r="9" spans="1:18" ht="15.75" customHeight="1" x14ac:dyDescent="0.25">
      <c r="A9" s="40" t="s">
        <v>42</v>
      </c>
      <c r="B9" s="34" t="s">
        <v>44</v>
      </c>
      <c r="C9" s="35">
        <f>D9/6</f>
        <v>0.52166666666666661</v>
      </c>
      <c r="D9" s="38">
        <v>3.13</v>
      </c>
      <c r="E9" s="38">
        <v>65.95</v>
      </c>
      <c r="F9" s="37">
        <v>395.7</v>
      </c>
      <c r="G9" s="26"/>
      <c r="H9" s="27"/>
      <c r="I9" s="1"/>
      <c r="J9" s="1"/>
      <c r="O9" s="10" t="s">
        <v>1</v>
      </c>
      <c r="P9" s="3">
        <v>45294</v>
      </c>
      <c r="Q9" s="3">
        <f>P9+27</f>
        <v>45321</v>
      </c>
      <c r="R9" s="13">
        <v>1</v>
      </c>
    </row>
    <row r="10" spans="1:18" ht="15.75" customHeight="1" x14ac:dyDescent="0.25">
      <c r="A10" s="40" t="s">
        <v>42</v>
      </c>
      <c r="B10" s="34" t="s">
        <v>45</v>
      </c>
      <c r="C10" s="35">
        <f>D10/4</f>
        <v>0.82499999999999996</v>
      </c>
      <c r="D10" s="38">
        <v>3.3</v>
      </c>
      <c r="E10" s="38">
        <v>112.5</v>
      </c>
      <c r="F10" s="37">
        <v>450</v>
      </c>
      <c r="G10" s="26"/>
      <c r="H10" s="28"/>
      <c r="I10" s="1"/>
      <c r="J10" s="1"/>
      <c r="O10" s="10" t="s">
        <v>14</v>
      </c>
      <c r="P10" s="3">
        <f>P9+14</f>
        <v>45308</v>
      </c>
      <c r="Q10" s="3">
        <f>Q9</f>
        <v>45321</v>
      </c>
      <c r="R10" s="13">
        <v>2</v>
      </c>
    </row>
    <row r="11" spans="1:18" ht="15.75" customHeight="1" x14ac:dyDescent="0.25">
      <c r="A11" s="40" t="s">
        <v>46</v>
      </c>
      <c r="B11" s="34" t="s">
        <v>43</v>
      </c>
      <c r="C11" s="35">
        <f>D11/10</f>
        <v>0.183</v>
      </c>
      <c r="D11" s="38">
        <v>1.83</v>
      </c>
      <c r="E11" s="38">
        <v>46.75</v>
      </c>
      <c r="F11" s="37">
        <v>467.5</v>
      </c>
      <c r="G11" s="26"/>
      <c r="H11" s="27"/>
      <c r="I11" s="1"/>
      <c r="J11" s="1"/>
      <c r="O11" s="10" t="s">
        <v>15</v>
      </c>
      <c r="P11" s="3">
        <f t="shared" ref="P11:P30" si="0">P10+14</f>
        <v>45322</v>
      </c>
      <c r="Q11" s="3">
        <f>P11+34</f>
        <v>45356</v>
      </c>
      <c r="R11" s="14"/>
    </row>
    <row r="12" spans="1:18" ht="15.75" hidden="1" customHeight="1" x14ac:dyDescent="0.25">
      <c r="A12" s="40" t="s">
        <v>46</v>
      </c>
      <c r="B12" s="34" t="s">
        <v>43</v>
      </c>
      <c r="C12" s="35">
        <f t="shared" ref="C12:C14" si="1">D12/10</f>
        <v>7.4999999999999997E-2</v>
      </c>
      <c r="D12" s="38">
        <v>0.75</v>
      </c>
      <c r="E12" s="38">
        <v>44.25</v>
      </c>
      <c r="F12" s="37">
        <v>442.5</v>
      </c>
      <c r="G12" s="26"/>
      <c r="H12" s="27"/>
      <c r="I12" s="1"/>
      <c r="J12" s="1"/>
      <c r="O12" s="10" t="s">
        <v>16</v>
      </c>
      <c r="P12" s="3">
        <f t="shared" si="0"/>
        <v>45336</v>
      </c>
      <c r="Q12" s="3">
        <f>Q11</f>
        <v>45356</v>
      </c>
      <c r="R12" s="14"/>
    </row>
    <row r="13" spans="1:18" ht="15.75" hidden="1" customHeight="1" x14ac:dyDescent="0.25">
      <c r="A13" s="40" t="s">
        <v>46</v>
      </c>
      <c r="B13" s="34" t="s">
        <v>43</v>
      </c>
      <c r="C13" s="35">
        <f t="shared" si="1"/>
        <v>7.4999999999999997E-2</v>
      </c>
      <c r="D13" s="38">
        <v>0.75</v>
      </c>
      <c r="E13" s="38">
        <v>44.25</v>
      </c>
      <c r="F13" s="37">
        <v>442.5</v>
      </c>
      <c r="G13" s="26"/>
      <c r="H13" s="27"/>
      <c r="I13" s="1"/>
      <c r="J13" s="1"/>
      <c r="O13" s="10" t="s">
        <v>4</v>
      </c>
      <c r="P13" s="3">
        <f>P12+21</f>
        <v>45357</v>
      </c>
      <c r="Q13" s="3">
        <f>P13+27</f>
        <v>45384</v>
      </c>
      <c r="R13" s="14"/>
    </row>
    <row r="14" spans="1:18" ht="15.75" customHeight="1" x14ac:dyDescent="0.25">
      <c r="A14" s="40" t="s">
        <v>66</v>
      </c>
      <c r="B14" s="34" t="s">
        <v>43</v>
      </c>
      <c r="C14" s="35">
        <f t="shared" si="1"/>
        <v>3.306</v>
      </c>
      <c r="D14" s="38">
        <v>33.06</v>
      </c>
      <c r="E14" s="38">
        <v>37.5</v>
      </c>
      <c r="F14" s="37">
        <v>375</v>
      </c>
      <c r="G14" s="26"/>
      <c r="H14" s="27"/>
      <c r="I14" s="1"/>
      <c r="J14" s="1"/>
      <c r="O14" s="10"/>
      <c r="P14" s="3"/>
      <c r="Q14" s="3"/>
      <c r="R14" s="14"/>
    </row>
    <row r="15" spans="1:18" ht="15.75" customHeight="1" x14ac:dyDescent="0.25">
      <c r="A15" s="40" t="s">
        <v>47</v>
      </c>
      <c r="B15" s="34" t="s">
        <v>48</v>
      </c>
      <c r="C15" s="35">
        <f>D15/8</f>
        <v>0.70625000000000004</v>
      </c>
      <c r="D15" s="38">
        <v>5.65</v>
      </c>
      <c r="E15" s="38">
        <v>50.95</v>
      </c>
      <c r="F15" s="37">
        <v>407.6</v>
      </c>
      <c r="G15" s="26"/>
      <c r="H15" s="27"/>
      <c r="I15" s="1"/>
      <c r="J15" s="1"/>
      <c r="O15" s="10" t="s">
        <v>17</v>
      </c>
      <c r="P15" s="3">
        <f>P13+14</f>
        <v>45371</v>
      </c>
      <c r="Q15" s="3">
        <f>Q13</f>
        <v>45384</v>
      </c>
      <c r="R15" s="14"/>
    </row>
    <row r="16" spans="1:18" ht="15.75" customHeight="1" x14ac:dyDescent="0.25">
      <c r="A16" s="40" t="s">
        <v>49</v>
      </c>
      <c r="B16" s="34" t="s">
        <v>43</v>
      </c>
      <c r="C16" s="35">
        <f>D16/10</f>
        <v>1.861</v>
      </c>
      <c r="D16" s="38">
        <v>18.61</v>
      </c>
      <c r="E16" s="38">
        <v>41.95</v>
      </c>
      <c r="F16" s="37">
        <v>419.5</v>
      </c>
      <c r="G16" s="26"/>
      <c r="H16" s="27"/>
      <c r="I16" s="1"/>
      <c r="J16" s="1"/>
      <c r="O16" s="10" t="s">
        <v>5</v>
      </c>
      <c r="P16" s="3">
        <f t="shared" si="0"/>
        <v>45385</v>
      </c>
      <c r="Q16" s="3">
        <f>P16+27</f>
        <v>45412</v>
      </c>
      <c r="R16" s="14"/>
    </row>
    <row r="17" spans="1:18" ht="15.75" hidden="1" customHeight="1" x14ac:dyDescent="0.25">
      <c r="A17" s="40" t="s">
        <v>49</v>
      </c>
      <c r="B17" s="34" t="s">
        <v>50</v>
      </c>
      <c r="C17" s="35">
        <v>0</v>
      </c>
      <c r="D17" s="38"/>
      <c r="E17" s="38"/>
      <c r="F17" s="37"/>
      <c r="G17" s="26"/>
      <c r="H17" s="27"/>
      <c r="I17" s="1"/>
      <c r="J17" s="1"/>
      <c r="O17" s="10" t="s">
        <v>18</v>
      </c>
      <c r="P17" s="3">
        <f t="shared" si="0"/>
        <v>45399</v>
      </c>
      <c r="Q17" s="3">
        <f>Q16</f>
        <v>45412</v>
      </c>
      <c r="R17" s="14"/>
    </row>
    <row r="18" spans="1:18" ht="15.75" customHeight="1" x14ac:dyDescent="0.25">
      <c r="A18" s="40" t="s">
        <v>49</v>
      </c>
      <c r="B18" s="34" t="s">
        <v>48</v>
      </c>
      <c r="C18" s="41">
        <f>D18/8</f>
        <v>1.72</v>
      </c>
      <c r="D18" s="43">
        <v>13.76</v>
      </c>
      <c r="E18" s="43">
        <v>49.5</v>
      </c>
      <c r="F18" s="44">
        <v>396</v>
      </c>
      <c r="G18" s="26"/>
      <c r="H18" s="27"/>
      <c r="I18" s="1"/>
      <c r="J18" s="1"/>
      <c r="O18" s="10" t="s">
        <v>6</v>
      </c>
      <c r="P18" s="3">
        <f t="shared" si="0"/>
        <v>45413</v>
      </c>
      <c r="Q18" s="3">
        <f>P18+27</f>
        <v>45440</v>
      </c>
      <c r="R18" s="14"/>
    </row>
    <row r="19" spans="1:18" ht="15.75" hidden="1" customHeight="1" x14ac:dyDescent="0.25">
      <c r="A19" s="40" t="s">
        <v>51</v>
      </c>
      <c r="B19" s="34" t="s">
        <v>43</v>
      </c>
      <c r="C19" s="41">
        <f>D19/10</f>
        <v>0</v>
      </c>
      <c r="D19" s="43">
        <v>0</v>
      </c>
      <c r="E19" s="43">
        <v>0</v>
      </c>
      <c r="F19" s="44">
        <v>0</v>
      </c>
      <c r="G19" s="29"/>
      <c r="H19" s="27"/>
      <c r="I19" s="1"/>
      <c r="J19" s="1"/>
      <c r="O19" s="10" t="s">
        <v>29</v>
      </c>
      <c r="P19" s="3">
        <f t="shared" si="0"/>
        <v>45427</v>
      </c>
      <c r="Q19" s="3">
        <f>Q18</f>
        <v>45440</v>
      </c>
      <c r="R19" s="14"/>
    </row>
    <row r="20" spans="1:18" ht="15.75" customHeight="1" x14ac:dyDescent="0.25">
      <c r="A20" s="40" t="s">
        <v>51</v>
      </c>
      <c r="B20" s="34" t="s">
        <v>48</v>
      </c>
      <c r="C20" s="41">
        <f>D20/8</f>
        <v>1.65</v>
      </c>
      <c r="D20" s="43">
        <v>13.2</v>
      </c>
      <c r="E20" s="43">
        <v>46.5</v>
      </c>
      <c r="F20" s="44">
        <v>372</v>
      </c>
      <c r="G20" s="29"/>
      <c r="H20" s="27"/>
      <c r="I20" s="1"/>
      <c r="J20" s="1"/>
      <c r="O20" s="10" t="s">
        <v>7</v>
      </c>
      <c r="P20" s="3">
        <f t="shared" si="0"/>
        <v>45441</v>
      </c>
      <c r="Q20" s="3">
        <f>P20+27</f>
        <v>45468</v>
      </c>
      <c r="R20" s="14"/>
    </row>
    <row r="21" spans="1:18" ht="15.75" customHeight="1" x14ac:dyDescent="0.25">
      <c r="A21" s="40" t="s">
        <v>49</v>
      </c>
      <c r="B21" s="34" t="s">
        <v>44</v>
      </c>
      <c r="C21" s="41">
        <f>D21/6</f>
        <v>1.7266666666666666</v>
      </c>
      <c r="D21" s="43">
        <v>10.36</v>
      </c>
      <c r="E21" s="43">
        <v>58.95</v>
      </c>
      <c r="F21" s="44">
        <v>353.7</v>
      </c>
      <c r="G21" s="29"/>
      <c r="H21" s="27"/>
      <c r="I21" s="1"/>
      <c r="J21" s="1"/>
      <c r="O21" s="10" t="s">
        <v>31</v>
      </c>
      <c r="P21" s="3">
        <f t="shared" si="0"/>
        <v>45455</v>
      </c>
      <c r="Q21" s="3">
        <f>Q20</f>
        <v>45468</v>
      </c>
      <c r="R21" s="14"/>
    </row>
    <row r="22" spans="1:18" ht="15.75" customHeight="1" x14ac:dyDescent="0.25">
      <c r="A22" s="40" t="s">
        <v>49</v>
      </c>
      <c r="B22" s="34" t="s">
        <v>52</v>
      </c>
      <c r="C22" s="41">
        <f>D22/4</f>
        <v>2.8475000000000001</v>
      </c>
      <c r="D22" s="43">
        <v>11.39</v>
      </c>
      <c r="E22" s="43">
        <v>79.5</v>
      </c>
      <c r="F22" s="44">
        <v>318</v>
      </c>
      <c r="G22" s="29"/>
      <c r="H22" s="27"/>
      <c r="I22" s="1"/>
      <c r="J22" s="1"/>
      <c r="O22" s="10" t="s">
        <v>8</v>
      </c>
      <c r="P22" s="3">
        <f t="shared" si="0"/>
        <v>45469</v>
      </c>
      <c r="Q22" s="3">
        <f>P22+27</f>
        <v>45496</v>
      </c>
      <c r="R22" s="14"/>
    </row>
    <row r="23" spans="1:18" ht="15.75" customHeight="1" x14ac:dyDescent="0.25">
      <c r="A23" s="40" t="s">
        <v>53</v>
      </c>
      <c r="B23" s="34" t="s">
        <v>43</v>
      </c>
      <c r="C23" s="41">
        <f>D23/10</f>
        <v>1.8190000000000002</v>
      </c>
      <c r="D23" s="43">
        <v>18.190000000000001</v>
      </c>
      <c r="E23" s="43">
        <v>36.99</v>
      </c>
      <c r="F23" s="44">
        <v>369.9</v>
      </c>
      <c r="G23" s="29"/>
      <c r="H23" s="27"/>
      <c r="I23" s="1"/>
      <c r="J23" s="1"/>
      <c r="O23" s="10" t="s">
        <v>32</v>
      </c>
      <c r="P23" s="3">
        <f t="shared" si="0"/>
        <v>45483</v>
      </c>
      <c r="Q23" s="3">
        <f>Q22</f>
        <v>45496</v>
      </c>
      <c r="R23" s="14"/>
    </row>
    <row r="24" spans="1:18" ht="15.75" customHeight="1" x14ac:dyDescent="0.25">
      <c r="A24" s="40" t="s">
        <v>54</v>
      </c>
      <c r="B24" s="34" t="s">
        <v>43</v>
      </c>
      <c r="C24" s="41">
        <f>D24/10</f>
        <v>2.4910000000000001</v>
      </c>
      <c r="D24" s="43">
        <v>24.91</v>
      </c>
      <c r="E24" s="43">
        <v>36.950000000000003</v>
      </c>
      <c r="F24" s="44">
        <v>369.5</v>
      </c>
      <c r="G24" s="29"/>
      <c r="H24" s="27"/>
      <c r="I24" s="1"/>
      <c r="J24" s="1"/>
      <c r="O24" s="10" t="s">
        <v>9</v>
      </c>
      <c r="P24" s="3">
        <f t="shared" si="0"/>
        <v>45497</v>
      </c>
      <c r="Q24" s="3">
        <f>P24+27</f>
        <v>45524</v>
      </c>
      <c r="R24" s="14"/>
    </row>
    <row r="25" spans="1:18" ht="15.75" customHeight="1" x14ac:dyDescent="0.25">
      <c r="A25" s="40" t="s">
        <v>54</v>
      </c>
      <c r="B25" s="34" t="s">
        <v>48</v>
      </c>
      <c r="C25" s="41">
        <f>D25/8</f>
        <v>1.8812500000000001</v>
      </c>
      <c r="D25" s="43">
        <v>15.05</v>
      </c>
      <c r="E25" s="43">
        <v>47.5</v>
      </c>
      <c r="F25" s="44">
        <v>380</v>
      </c>
      <c r="G25" s="30"/>
      <c r="H25" s="27"/>
      <c r="I25" s="1"/>
      <c r="J25" s="1"/>
      <c r="O25" s="10" t="s">
        <v>33</v>
      </c>
      <c r="P25" s="3">
        <f t="shared" si="0"/>
        <v>45511</v>
      </c>
      <c r="Q25" s="3">
        <f>Q24</f>
        <v>45524</v>
      </c>
      <c r="R25" s="14"/>
    </row>
    <row r="26" spans="1:18" ht="15.75" customHeight="1" x14ac:dyDescent="0.25">
      <c r="A26" s="40" t="s">
        <v>54</v>
      </c>
      <c r="B26" s="34" t="s">
        <v>44</v>
      </c>
      <c r="C26" s="41">
        <f>D26/6</f>
        <v>2.6466666666666669</v>
      </c>
      <c r="D26" s="43">
        <v>15.88</v>
      </c>
      <c r="E26" s="43">
        <v>55.95</v>
      </c>
      <c r="F26" s="44">
        <v>335.7</v>
      </c>
      <c r="G26" s="30"/>
      <c r="H26" s="27"/>
      <c r="I26" s="1"/>
      <c r="J26" s="1"/>
      <c r="O26" s="10" t="s">
        <v>10</v>
      </c>
      <c r="P26" s="3">
        <f t="shared" si="0"/>
        <v>45525</v>
      </c>
      <c r="Q26" s="3">
        <f>P26+11</f>
        <v>45536</v>
      </c>
      <c r="R26" s="14"/>
    </row>
    <row r="27" spans="1:18" ht="15.75" customHeight="1" x14ac:dyDescent="0.25">
      <c r="A27" s="40" t="s">
        <v>54</v>
      </c>
      <c r="B27" s="34" t="s">
        <v>52</v>
      </c>
      <c r="C27" s="41">
        <f>D27/4</f>
        <v>4.2050000000000001</v>
      </c>
      <c r="D27" s="43">
        <v>16.82</v>
      </c>
      <c r="E27" s="43">
        <v>71.5</v>
      </c>
      <c r="F27" s="44">
        <v>286</v>
      </c>
      <c r="G27" s="30"/>
      <c r="H27" s="27"/>
      <c r="I27" s="1"/>
      <c r="J27" s="1"/>
      <c r="O27" s="10" t="s">
        <v>38</v>
      </c>
      <c r="P27" s="3">
        <f>P26+12</f>
        <v>45537</v>
      </c>
      <c r="Q27" s="3">
        <f>P27+22</f>
        <v>45559</v>
      </c>
      <c r="R27" s="14"/>
    </row>
    <row r="28" spans="1:18" ht="15.75" customHeight="1" x14ac:dyDescent="0.25">
      <c r="A28" s="40" t="s">
        <v>55</v>
      </c>
      <c r="B28" s="34" t="s">
        <v>43</v>
      </c>
      <c r="C28" s="41">
        <f>D28/10</f>
        <v>3.5789999999999997</v>
      </c>
      <c r="D28" s="43">
        <v>35.79</v>
      </c>
      <c r="E28" s="43">
        <v>33.5</v>
      </c>
      <c r="F28" s="44">
        <v>335</v>
      </c>
      <c r="G28" s="30"/>
      <c r="H28" s="27"/>
      <c r="I28" s="1"/>
      <c r="J28" s="1"/>
      <c r="O28" s="10" t="s">
        <v>11</v>
      </c>
      <c r="P28" s="3">
        <f>P27+23</f>
        <v>45560</v>
      </c>
      <c r="Q28" s="3">
        <f>Q27+14</f>
        <v>45573</v>
      </c>
      <c r="R28" s="14"/>
    </row>
    <row r="29" spans="1:18" ht="15.75" customHeight="1" x14ac:dyDescent="0.25">
      <c r="A29" s="40" t="s">
        <v>55</v>
      </c>
      <c r="B29" s="34" t="s">
        <v>48</v>
      </c>
      <c r="C29" s="41">
        <f>D29/8</f>
        <v>1.3125</v>
      </c>
      <c r="D29" s="43">
        <v>10.5</v>
      </c>
      <c r="E29" s="43">
        <v>46.5</v>
      </c>
      <c r="F29" s="44">
        <v>372</v>
      </c>
      <c r="G29" s="30"/>
      <c r="H29" s="27"/>
      <c r="I29" s="1"/>
      <c r="J29" s="1"/>
      <c r="O29" s="10" t="s">
        <v>12</v>
      </c>
      <c r="P29" s="3">
        <f>P28+14</f>
        <v>45574</v>
      </c>
      <c r="Q29" s="3">
        <f>Q28+28</f>
        <v>45601</v>
      </c>
      <c r="R29" s="14"/>
    </row>
    <row r="30" spans="1:18" ht="15.75" customHeight="1" x14ac:dyDescent="0.25">
      <c r="A30" s="40" t="s">
        <v>55</v>
      </c>
      <c r="B30" s="34" t="s">
        <v>44</v>
      </c>
      <c r="C30" s="41">
        <f>D30/6</f>
        <v>2.8033333333333332</v>
      </c>
      <c r="D30" s="43">
        <v>16.82</v>
      </c>
      <c r="E30" s="43">
        <v>53.5</v>
      </c>
      <c r="F30" s="44">
        <v>321</v>
      </c>
      <c r="G30" s="30"/>
      <c r="H30" s="27"/>
      <c r="I30" s="1"/>
      <c r="J30" s="1"/>
      <c r="O30" s="10" t="s">
        <v>34</v>
      </c>
      <c r="P30" s="3">
        <f t="shared" si="0"/>
        <v>45588</v>
      </c>
      <c r="Q30" s="3">
        <f>Q29</f>
        <v>45601</v>
      </c>
      <c r="R30" s="14"/>
    </row>
    <row r="31" spans="1:18" ht="15.75" customHeight="1" x14ac:dyDescent="0.25">
      <c r="A31" s="40" t="s">
        <v>55</v>
      </c>
      <c r="B31" s="34" t="s">
        <v>52</v>
      </c>
      <c r="C31" s="35">
        <f>D31/4</f>
        <v>2.97</v>
      </c>
      <c r="D31" s="38">
        <v>11.88</v>
      </c>
      <c r="E31" s="38">
        <v>70.95</v>
      </c>
      <c r="F31" s="37">
        <v>283.8</v>
      </c>
      <c r="G31" s="30"/>
      <c r="H31" s="27"/>
      <c r="I31" s="1"/>
      <c r="J31" s="1"/>
      <c r="O31" s="10" t="s">
        <v>13</v>
      </c>
      <c r="P31" s="3">
        <f>P30+14</f>
        <v>45602</v>
      </c>
      <c r="Q31" s="3">
        <f>Q30+28</f>
        <v>45629</v>
      </c>
      <c r="R31" s="14"/>
    </row>
    <row r="32" spans="1:18" ht="15.75" hidden="1" customHeight="1" x14ac:dyDescent="0.25">
      <c r="A32" s="40" t="s">
        <v>56</v>
      </c>
      <c r="B32" s="34" t="s">
        <v>43</v>
      </c>
      <c r="C32" s="35">
        <f>D32/10</f>
        <v>0</v>
      </c>
      <c r="D32" s="38"/>
      <c r="E32" s="38"/>
      <c r="F32" s="37"/>
      <c r="G32" s="31"/>
      <c r="H32" s="27"/>
      <c r="I32" s="1"/>
      <c r="J32" s="1"/>
      <c r="O32" s="10" t="s">
        <v>35</v>
      </c>
      <c r="P32" s="3">
        <f>P31+14</f>
        <v>45616</v>
      </c>
      <c r="Q32" s="3">
        <f>Q31</f>
        <v>45629</v>
      </c>
      <c r="R32" s="14"/>
    </row>
    <row r="33" spans="1:18" ht="15.75" hidden="1" customHeight="1" x14ac:dyDescent="0.25">
      <c r="A33" s="40" t="s">
        <v>56</v>
      </c>
      <c r="B33" s="34" t="s">
        <v>48</v>
      </c>
      <c r="C33" s="35">
        <f>D33/8</f>
        <v>0</v>
      </c>
      <c r="D33" s="38"/>
      <c r="E33" s="38"/>
      <c r="F33" s="37"/>
      <c r="G33" s="31"/>
      <c r="H33" s="27"/>
      <c r="I33" s="1"/>
      <c r="J33" s="1"/>
      <c r="O33" s="10" t="s">
        <v>39</v>
      </c>
      <c r="P33" s="3">
        <f>P32+14</f>
        <v>45630</v>
      </c>
      <c r="Q33" s="3">
        <f>Q32+28</f>
        <v>45657</v>
      </c>
      <c r="R33" s="14"/>
    </row>
    <row r="34" spans="1:18" ht="15.75" hidden="1" customHeight="1" x14ac:dyDescent="0.25">
      <c r="A34" s="40" t="s">
        <v>56</v>
      </c>
      <c r="B34" s="34" t="s">
        <v>44</v>
      </c>
      <c r="C34" s="35">
        <f>D34/6</f>
        <v>0</v>
      </c>
      <c r="D34" s="38"/>
      <c r="E34" s="38"/>
      <c r="F34" s="37"/>
      <c r="G34" s="30"/>
      <c r="H34" s="27"/>
      <c r="I34" s="1"/>
      <c r="J34" s="1"/>
      <c r="O34" s="10" t="s">
        <v>40</v>
      </c>
      <c r="P34" s="3">
        <f>P33+14</f>
        <v>45644</v>
      </c>
      <c r="Q34" s="3">
        <f>Q33</f>
        <v>45657</v>
      </c>
      <c r="R34" s="14"/>
    </row>
    <row r="35" spans="1:18" ht="15.75" hidden="1" customHeight="1" x14ac:dyDescent="0.25">
      <c r="A35" s="40" t="s">
        <v>57</v>
      </c>
      <c r="B35" s="34" t="s">
        <v>58</v>
      </c>
      <c r="C35" s="35">
        <f t="shared" ref="C35:C49" si="2">D35/10</f>
        <v>0</v>
      </c>
      <c r="D35" s="38"/>
      <c r="E35" s="38"/>
      <c r="F35" s="36"/>
      <c r="G35" s="30"/>
      <c r="H35" s="27"/>
      <c r="I35" s="1"/>
      <c r="J35" s="1"/>
      <c r="O35" s="10"/>
      <c r="P35" s="3"/>
      <c r="Q35" s="3"/>
      <c r="R35" s="14"/>
    </row>
    <row r="36" spans="1:18" ht="15.75" hidden="1" customHeight="1" x14ac:dyDescent="0.25">
      <c r="A36" s="40" t="s">
        <v>57</v>
      </c>
      <c r="B36" s="34" t="s">
        <v>59</v>
      </c>
      <c r="C36" s="35">
        <v>0</v>
      </c>
      <c r="D36" s="38"/>
      <c r="E36" s="38"/>
      <c r="F36" s="36"/>
      <c r="G36" s="30"/>
      <c r="H36" s="27"/>
      <c r="I36" s="1"/>
      <c r="J36" s="1"/>
      <c r="O36" s="2"/>
      <c r="P36" s="3"/>
      <c r="Q36" s="3"/>
      <c r="R36" s="4"/>
    </row>
    <row r="37" spans="1:18" ht="15.75" customHeight="1" x14ac:dyDescent="0.25">
      <c r="A37" s="40" t="s">
        <v>57</v>
      </c>
      <c r="B37" s="34" t="s">
        <v>60</v>
      </c>
      <c r="C37" s="35">
        <f t="shared" si="2"/>
        <v>0.89700000000000002</v>
      </c>
      <c r="D37" s="38">
        <v>8.9700000000000006</v>
      </c>
      <c r="E37" s="38">
        <v>76.95</v>
      </c>
      <c r="F37" s="36"/>
      <c r="G37" s="30"/>
      <c r="H37" s="27"/>
      <c r="I37" s="1"/>
      <c r="J37" s="1"/>
      <c r="O37" s="2"/>
      <c r="P37" s="3"/>
      <c r="Q37" s="3"/>
      <c r="R37" s="4"/>
    </row>
    <row r="38" spans="1:18" ht="15.75" hidden="1" customHeight="1" x14ac:dyDescent="0.25">
      <c r="A38" s="40" t="s">
        <v>57</v>
      </c>
      <c r="B38" s="34" t="s">
        <v>61</v>
      </c>
      <c r="C38" s="35">
        <f t="shared" si="2"/>
        <v>0</v>
      </c>
      <c r="D38" s="38"/>
      <c r="E38" s="38"/>
      <c r="F38" s="36"/>
      <c r="G38" s="27"/>
      <c r="H38" s="27"/>
    </row>
    <row r="39" spans="1:18" ht="15.75" customHeight="1" x14ac:dyDescent="0.25">
      <c r="A39" s="40" t="s">
        <v>57</v>
      </c>
      <c r="B39" s="34" t="s">
        <v>62</v>
      </c>
      <c r="C39" s="35">
        <f t="shared" si="2"/>
        <v>0.52500000000000002</v>
      </c>
      <c r="D39" s="38">
        <v>5.25</v>
      </c>
      <c r="E39" s="38">
        <v>157.99</v>
      </c>
      <c r="F39" s="36"/>
      <c r="G39" s="27"/>
      <c r="H39" s="27"/>
    </row>
    <row r="40" spans="1:18" ht="15.75" customHeight="1" x14ac:dyDescent="0.25">
      <c r="A40" s="40" t="s">
        <v>42</v>
      </c>
      <c r="B40" s="34" t="s">
        <v>60</v>
      </c>
      <c r="C40" s="35">
        <f t="shared" si="2"/>
        <v>0.502</v>
      </c>
      <c r="D40" s="38">
        <v>5.0199999999999996</v>
      </c>
      <c r="E40" s="38">
        <v>74.5</v>
      </c>
      <c r="F40" s="36"/>
      <c r="G40" s="27"/>
      <c r="H40" s="27"/>
    </row>
    <row r="41" spans="1:18" ht="15.75" hidden="1" customHeight="1" x14ac:dyDescent="0.25">
      <c r="A41" s="40" t="s">
        <v>42</v>
      </c>
      <c r="B41" s="34" t="s">
        <v>62</v>
      </c>
      <c r="C41" s="35">
        <f t="shared" si="2"/>
        <v>0</v>
      </c>
      <c r="D41" s="38">
        <v>0</v>
      </c>
      <c r="E41" s="38">
        <v>0</v>
      </c>
      <c r="F41" s="36"/>
      <c r="G41" s="27"/>
      <c r="H41" s="27"/>
    </row>
    <row r="42" spans="1:18" ht="15.75" customHeight="1" x14ac:dyDescent="0.25">
      <c r="A42" s="40" t="s">
        <v>49</v>
      </c>
      <c r="B42" s="34" t="s">
        <v>58</v>
      </c>
      <c r="C42" s="35">
        <f t="shared" si="2"/>
        <v>5.4000000000000006E-2</v>
      </c>
      <c r="D42" s="38">
        <v>0.54</v>
      </c>
      <c r="E42" s="38">
        <v>44.99</v>
      </c>
      <c r="F42" s="36"/>
      <c r="G42" s="27"/>
      <c r="H42" s="27"/>
    </row>
    <row r="43" spans="1:18" ht="15.75" customHeight="1" x14ac:dyDescent="0.25">
      <c r="A43" s="40" t="s">
        <v>49</v>
      </c>
      <c r="B43" s="34" t="s">
        <v>60</v>
      </c>
      <c r="C43" s="35">
        <f t="shared" si="2"/>
        <v>0.68600000000000005</v>
      </c>
      <c r="D43" s="38">
        <v>6.86</v>
      </c>
      <c r="E43" s="38">
        <v>72.5</v>
      </c>
      <c r="F43" s="36"/>
      <c r="G43" s="27"/>
      <c r="H43" s="27"/>
    </row>
    <row r="44" spans="1:18" ht="15.75" customHeight="1" x14ac:dyDescent="0.25">
      <c r="A44" s="40" t="s">
        <v>51</v>
      </c>
      <c r="B44" s="34" t="s">
        <v>58</v>
      </c>
      <c r="C44" s="35">
        <f>D44/10</f>
        <v>1.274</v>
      </c>
      <c r="D44" s="38">
        <v>12.74</v>
      </c>
      <c r="E44" s="38">
        <v>40.25</v>
      </c>
      <c r="F44" s="36"/>
      <c r="G44" s="27"/>
      <c r="H44" s="27"/>
    </row>
    <row r="45" spans="1:18" ht="15.75" customHeight="1" x14ac:dyDescent="0.25">
      <c r="A45" s="40" t="s">
        <v>51</v>
      </c>
      <c r="B45" s="34" t="s">
        <v>60</v>
      </c>
      <c r="C45" s="35">
        <f t="shared" si="2"/>
        <v>4.6100000000000003</v>
      </c>
      <c r="D45" s="38">
        <v>46.1</v>
      </c>
      <c r="E45" s="38">
        <v>61.5</v>
      </c>
      <c r="F45" s="36"/>
      <c r="G45" s="27"/>
      <c r="H45" s="27"/>
    </row>
    <row r="46" spans="1:18" ht="15.75" customHeight="1" x14ac:dyDescent="0.25">
      <c r="A46" s="40" t="s">
        <v>63</v>
      </c>
      <c r="B46" s="34" t="s">
        <v>64</v>
      </c>
      <c r="C46" s="35">
        <f t="shared" si="2"/>
        <v>0.41</v>
      </c>
      <c r="D46" s="38">
        <v>4.0999999999999996</v>
      </c>
      <c r="E46" s="38">
        <v>43.95</v>
      </c>
      <c r="F46" s="36"/>
      <c r="G46" s="27"/>
      <c r="H46" s="27"/>
    </row>
    <row r="47" spans="1:18" ht="15.75" customHeight="1" x14ac:dyDescent="0.25">
      <c r="A47" s="40" t="s">
        <v>63</v>
      </c>
      <c r="B47" s="34" t="s">
        <v>65</v>
      </c>
      <c r="C47" s="35">
        <f t="shared" si="2"/>
        <v>0.22799999999999998</v>
      </c>
      <c r="D47" s="38">
        <v>2.2799999999999998</v>
      </c>
      <c r="E47" s="38">
        <v>71.5</v>
      </c>
      <c r="F47" s="36"/>
      <c r="G47" s="27"/>
      <c r="H47" s="27"/>
    </row>
    <row r="48" spans="1:18" ht="15.75" customHeight="1" x14ac:dyDescent="0.25">
      <c r="A48" s="40" t="s">
        <v>54</v>
      </c>
      <c r="B48" s="34" t="s">
        <v>58</v>
      </c>
      <c r="C48" s="35">
        <f t="shared" si="2"/>
        <v>2.089</v>
      </c>
      <c r="D48" s="38">
        <v>20.89</v>
      </c>
      <c r="E48" s="38">
        <v>39.25</v>
      </c>
      <c r="F48" s="36"/>
      <c r="G48" s="27"/>
      <c r="H48" s="27"/>
    </row>
    <row r="49" spans="1:8" ht="15.75" customHeight="1" x14ac:dyDescent="0.25">
      <c r="A49" s="40" t="s">
        <v>54</v>
      </c>
      <c r="B49" s="34" t="s">
        <v>60</v>
      </c>
      <c r="C49" s="35">
        <f t="shared" si="2"/>
        <v>2.7719999999999998</v>
      </c>
      <c r="D49" s="38">
        <v>27.72</v>
      </c>
      <c r="E49" s="38">
        <v>63.5</v>
      </c>
      <c r="F49" s="36"/>
      <c r="G49" s="27"/>
      <c r="H49" s="27"/>
    </row>
    <row r="50" spans="1:8" ht="15.75" customHeight="1" x14ac:dyDescent="0.25">
      <c r="A50" s="27"/>
      <c r="B50" s="27"/>
      <c r="C50" s="27"/>
      <c r="D50" s="27"/>
      <c r="E50" s="27"/>
      <c r="F50" s="27"/>
      <c r="G50" s="27"/>
      <c r="H50" s="27"/>
    </row>
    <row r="51" spans="1:8" ht="15.75" customHeight="1" x14ac:dyDescent="0.25">
      <c r="A51" s="27"/>
      <c r="B51" s="27"/>
      <c r="C51" s="27"/>
      <c r="D51" s="27"/>
      <c r="E51" s="27"/>
      <c r="F51" s="27"/>
      <c r="G51" s="27"/>
      <c r="H51" s="27"/>
    </row>
  </sheetData>
  <sortState xmlns:xlrd2="http://schemas.microsoft.com/office/spreadsheetml/2017/richdata2" ref="B48:G51">
    <sortCondition ref="C48:C51"/>
  </sortState>
  <mergeCells count="5">
    <mergeCell ref="A4:A5"/>
    <mergeCell ref="B4:B5"/>
    <mergeCell ref="F4:F5"/>
    <mergeCell ref="G4:G5"/>
    <mergeCell ref="A1:H2"/>
  </mergeCells>
  <dataValidations count="2">
    <dataValidation type="list" allowBlank="1" showInputMessage="1" showErrorMessage="1" sqref="B4:B5" xr:uid="{61C5E783-B22B-48CC-91B0-EAF481D789DB}">
      <formula1>$O$9:$O$37</formula1>
    </dataValidation>
    <dataValidation type="list" allowBlank="1" showInputMessage="1" showErrorMessage="1" sqref="G4:G5" xr:uid="{80B0FE15-441B-4465-809D-9C3551F9063E}">
      <formula1>$R$9:$R$10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5" orientation="landscape" r:id="rId1"/>
  <headerFooter>
    <oddHeader xml:space="preserve">&amp;C&amp;"Verdana,Bold Italic"&amp;16&amp;K00-048Group Promotion Summary - TOBACCO GROUP 2&amp;R&amp;"Verdana,Bold Italic"&amp;16&amp;K00-048Week No:  </oddHeader>
    <oddFooter>&amp;R&amp;"Arial,Bold"&amp;14&amp;K00-049Page &amp;P of &amp;N</oddFooter>
  </headerFooter>
  <ignoredErrors>
    <ignoredError sqref="C15 C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Tier 1</vt:lpstr>
      <vt:lpstr>Tier 2</vt:lpstr>
      <vt:lpstr>CALENDER</vt:lpstr>
      <vt:lpstr>'Tier 1'!Print_Area</vt:lpstr>
      <vt:lpstr>'Tier 2'!Print_Area</vt:lpstr>
      <vt:lpstr>'Tier 1'!Print_Titles</vt:lpstr>
      <vt:lpstr>'Tier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joelz</dc:creator>
  <cp:lastModifiedBy>Shannon Luck</cp:lastModifiedBy>
  <cp:lastPrinted>2023-08-04T00:48:21Z</cp:lastPrinted>
  <dcterms:created xsi:type="dcterms:W3CDTF">2020-10-13T00:01:08Z</dcterms:created>
  <dcterms:modified xsi:type="dcterms:W3CDTF">2024-11-04T23:34:22Z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91d3c8-9621-407e-ab02-c0c3c52d7285_Enabled">
    <vt:lpwstr>true</vt:lpwstr>
  </property>
  <property fmtid="{D5CDD505-2E9C-101B-9397-08002B2CF9AE}" pid="3" name="MSIP_Label_d691d3c8-9621-407e-ab02-c0c3c52d7285_SetDate">
    <vt:lpwstr>2024-04-23T03:44:55Z</vt:lpwstr>
  </property>
  <property fmtid="{D5CDD505-2E9C-101B-9397-08002B2CF9AE}" pid="4" name="MSIP_Label_d691d3c8-9621-407e-ab02-c0c3c52d7285_Method">
    <vt:lpwstr>Privileged</vt:lpwstr>
  </property>
  <property fmtid="{D5CDD505-2E9C-101B-9397-08002B2CF9AE}" pid="5" name="MSIP_Label_d691d3c8-9621-407e-ab02-c0c3c52d7285_Name">
    <vt:lpwstr>General (Do Not Use)</vt:lpwstr>
  </property>
  <property fmtid="{D5CDD505-2E9C-101B-9397-08002B2CF9AE}" pid="6" name="MSIP_Label_d691d3c8-9621-407e-ab02-c0c3c52d7285_SiteId">
    <vt:lpwstr>d14c9c9a-6bb5-430f-99ff-6c2815b3a95e</vt:lpwstr>
  </property>
  <property fmtid="{D5CDD505-2E9C-101B-9397-08002B2CF9AE}" pid="7" name="MSIP_Label_d691d3c8-9621-407e-ab02-c0c3c52d7285_ActionId">
    <vt:lpwstr>14e65b07-5c56-4323-a7bf-e06c0c1d0a94</vt:lpwstr>
  </property>
  <property fmtid="{D5CDD505-2E9C-101B-9397-08002B2CF9AE}" pid="8" name="MSIP_Label_d691d3c8-9621-407e-ab02-c0c3c52d7285_ContentBits">
    <vt:lpwstr>0</vt:lpwstr>
  </property>
</Properties>
</file>